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4735" windowHeight="11700" activeTab="0"/>
  </bookViews>
  <sheets>
    <sheet name="Калькуляция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'Калькуляция '!$A$1:$S$1002</definedName>
  </definedNames>
  <calcPr calcId="125725"/>
</workbook>
</file>

<file path=xl/comments1.xml><?xml version="1.0" encoding="utf-8"?>
<comments xmlns="http://schemas.openxmlformats.org/spreadsheetml/2006/main">
  <authors>
    <author>www.PHILka.RU</author>
  </authors>
  <commentList>
    <comment ref="B241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250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259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268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343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361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379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397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415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уровень напр.:
-НН -низкое (0,4кВт и ниже)
-СН2 -среднее 2 (1-20кВт)
-СН1 -среднее 1 (35 кВт)
-ВН -высокое (110кВт и выше)
 </t>
        </r>
      </text>
    </comment>
    <comment ref="B898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Сумма полученная в данной ячейке должна совпадать с суммой ячеек (32а+32б)
 </t>
        </r>
      </text>
    </comment>
    <comment ref="B899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Организациям указать  товарную продукцию только по регулируемуму виду деятельности
 </t>
        </r>
      </text>
    </comment>
    <comment ref="B900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Организациям указать дотацию полученную из бюджетов разных уровней, которая возмещает затраты на регулируемый вид деятельности
</t>
        </r>
      </text>
    </comment>
    <comment ref="B1000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Теплоснабжающим организациям указать только по горячему водоснабжению товарную продукцию
 </t>
        </r>
      </text>
    </comment>
    <comment ref="B1001" authorId="0">
      <text>
        <r>
          <rPr>
            <b/>
            <sz val="10"/>
            <rFont val="Tahoma"/>
            <family val="2"/>
          </rPr>
          <t>www.PHILka.RU:</t>
        </r>
        <r>
          <rPr>
            <sz val="10"/>
            <rFont val="Tahoma"/>
            <family val="2"/>
          </rPr>
          <t xml:space="preserve">
Теплоснабжающим организациям указать дотацию полученную из бюджетов разных уровней, которая возмещает затраты на горячее водоснабжение
</t>
        </r>
      </text>
    </comment>
  </commentList>
</comments>
</file>

<file path=xl/sharedStrings.xml><?xml version="1.0" encoding="utf-8"?>
<sst xmlns="http://schemas.openxmlformats.org/spreadsheetml/2006/main" count="1097" uniqueCount="340">
  <si>
    <t>Наименование организации (филиала):</t>
  </si>
  <si>
    <t>ОАО "Газпром газораспределение Великий Новгород"</t>
  </si>
  <si>
    <t>вид услуги:</t>
  </si>
  <si>
    <t>тариф на теплоэнергию</t>
  </si>
  <si>
    <t>№
п/п</t>
  </si>
  <si>
    <t>Показатели</t>
  </si>
  <si>
    <t>Ед.изм.</t>
  </si>
  <si>
    <t>План 2010г.</t>
  </si>
  <si>
    <t>Факт 2010 г</t>
  </si>
  <si>
    <t>План 2011г.</t>
  </si>
  <si>
    <t>Факт 2011 г</t>
  </si>
  <si>
    <t>План 1п 01.01-30.06.2012</t>
  </si>
  <si>
    <t>План 2п 01.07-31.08.2012</t>
  </si>
  <si>
    <t>План 3п 01.09-31.12.2012</t>
  </si>
  <si>
    <t>Факт 1п 01.01-30.06.2012</t>
  </si>
  <si>
    <t>Факт 2п 01.07-31.08.2012</t>
  </si>
  <si>
    <t>Факт 3п 01.09-31.12.2012</t>
  </si>
  <si>
    <t>Факт 2012 г всего</t>
  </si>
  <si>
    <t>Проект предприятия на 2014 год</t>
  </si>
  <si>
    <t>Принято на 2014 г</t>
  </si>
  <si>
    <t>до 30..06.2014</t>
  </si>
  <si>
    <t>индекс</t>
  </si>
  <si>
    <t>с 01.07.2014 по 31.12.2014</t>
  </si>
  <si>
    <t>1.1</t>
  </si>
  <si>
    <t>Выработка (подъем), всего</t>
  </si>
  <si>
    <t>т.Гкал/т.м3</t>
  </si>
  <si>
    <t>в т.ч.  на угле</t>
  </si>
  <si>
    <t>т.Гкал</t>
  </si>
  <si>
    <t>газ природный</t>
  </si>
  <si>
    <t>газ сжиженный</t>
  </si>
  <si>
    <t>мазут</t>
  </si>
  <si>
    <t>нефть</t>
  </si>
  <si>
    <t xml:space="preserve">диз.топливо </t>
  </si>
  <si>
    <t>дрова</t>
  </si>
  <si>
    <t>пилеты</t>
  </si>
  <si>
    <t xml:space="preserve">опилки </t>
  </si>
  <si>
    <t>торф</t>
  </si>
  <si>
    <t xml:space="preserve">сланцы </t>
  </si>
  <si>
    <t>древесные отх., щепа</t>
  </si>
  <si>
    <t xml:space="preserve">            эл эн</t>
  </si>
  <si>
    <t>1.2</t>
  </si>
  <si>
    <t>Получено со стороны т/э (воды)</t>
  </si>
  <si>
    <t>1.3</t>
  </si>
  <si>
    <t>Расход на собств.н.</t>
  </si>
  <si>
    <t>1.4</t>
  </si>
  <si>
    <t>Потери</t>
  </si>
  <si>
    <t>1.5</t>
  </si>
  <si>
    <t>Реализация, всего</t>
  </si>
  <si>
    <t>в т.ч.населению</t>
  </si>
  <si>
    <t xml:space="preserve">            бюджетным организациям</t>
  </si>
  <si>
    <t xml:space="preserve">                   федеральным</t>
  </si>
  <si>
    <t xml:space="preserve">                   региональным</t>
  </si>
  <si>
    <t xml:space="preserve">                   местным</t>
  </si>
  <si>
    <t xml:space="preserve">            прочим</t>
  </si>
  <si>
    <t xml:space="preserve">            внутрихоз.об.</t>
  </si>
  <si>
    <t>1.5.1</t>
  </si>
  <si>
    <t>отопление</t>
  </si>
  <si>
    <t>1.5.2</t>
  </si>
  <si>
    <t>ГВС</t>
  </si>
  <si>
    <t>Проверка реализации</t>
  </si>
  <si>
    <t>1.6</t>
  </si>
  <si>
    <t>Вода для ГВС</t>
  </si>
  <si>
    <t>т.м3</t>
  </si>
  <si>
    <t>1.7</t>
  </si>
  <si>
    <t>Норматив Гкал на подогрев</t>
  </si>
  <si>
    <t>Гкал/м3</t>
  </si>
  <si>
    <t>1.8</t>
  </si>
  <si>
    <t>Пропущено через очистные сооружения воды (стоков)</t>
  </si>
  <si>
    <t>1.</t>
  </si>
  <si>
    <t>Материалы ,всего</t>
  </si>
  <si>
    <t>т.руб</t>
  </si>
  <si>
    <t>в т.ч. химреагенты</t>
  </si>
  <si>
    <t>другие матер.</t>
  </si>
  <si>
    <t>заполнители фильтров (песок, гравий)</t>
  </si>
  <si>
    <t>2.</t>
  </si>
  <si>
    <t>Аварийный запас материалов</t>
  </si>
  <si>
    <t>3.</t>
  </si>
  <si>
    <t>Топливо, всего</t>
  </si>
  <si>
    <t>3.1</t>
  </si>
  <si>
    <t>газ природный, в т.ч.:</t>
  </si>
  <si>
    <t>к-во общее</t>
  </si>
  <si>
    <t>тм3</t>
  </si>
  <si>
    <t>цена средняя</t>
  </si>
  <si>
    <t>руб</t>
  </si>
  <si>
    <t>уд. норма расхода</t>
  </si>
  <si>
    <t>ед н.т./Гкал</t>
  </si>
  <si>
    <t>ед усл.т/Гкал</t>
  </si>
  <si>
    <t>3.1.1</t>
  </si>
  <si>
    <t>Газ лимитный</t>
  </si>
  <si>
    <t xml:space="preserve">Средняя цена топлива </t>
  </si>
  <si>
    <t>руб/тыс.м3</t>
  </si>
  <si>
    <t xml:space="preserve">Оптовая цена на газ </t>
  </si>
  <si>
    <t>Снабженческо-сбытовые услуги всего, в т.ч. в разрезе по гр. потребл</t>
  </si>
  <si>
    <t>1 гр: свыше 500 млн.м3</t>
  </si>
  <si>
    <t>2 гр: от 100 до 500 млн.м3 вкл</t>
  </si>
  <si>
    <t>3 гр: от 10 до 100 млн.м3 вкл</t>
  </si>
  <si>
    <t>4 гр: от 1 до 10 млн.м3 включительно</t>
  </si>
  <si>
    <t>5 гр: от 0,1 до 1 млн.м3 включительно</t>
  </si>
  <si>
    <t>6 гр: от 0,01 до 0,1 млн.м3 вкл</t>
  </si>
  <si>
    <t>7 гр: свыше до 0,01 млн.м3 вкл</t>
  </si>
  <si>
    <t>Услуги газораспределительной организации всего, в т.ч. в разрезе по гр. потребл</t>
  </si>
  <si>
    <t xml:space="preserve">Услуги транзитной тр-ки всего </t>
  </si>
  <si>
    <t xml:space="preserve">Ср. тариф транзитной тр-ки </t>
  </si>
  <si>
    <t xml:space="preserve">Объём топлива, транспортируемого в транзитном потоке </t>
  </si>
  <si>
    <t>тыс.м3</t>
  </si>
  <si>
    <t xml:space="preserve">Объём топлива </t>
  </si>
  <si>
    <t>3.1.2</t>
  </si>
  <si>
    <t>Газ сверхлимитный</t>
  </si>
  <si>
    <t>3.1.3</t>
  </si>
  <si>
    <t>Газ коммерческий</t>
  </si>
  <si>
    <t>3.2</t>
  </si>
  <si>
    <t>к-во</t>
  </si>
  <si>
    <t>т</t>
  </si>
  <si>
    <t>цена ср.</t>
  </si>
  <si>
    <t>руб/т</t>
  </si>
  <si>
    <t>Ст-ть топл (без учета транспортировки)</t>
  </si>
  <si>
    <t>тыс.руб</t>
  </si>
  <si>
    <t>цена (без учета транспортировки)</t>
  </si>
  <si>
    <t>Ст-ть авто транспортировки топл</t>
  </si>
  <si>
    <t>к-во транспортир топлива</t>
  </si>
  <si>
    <t>цена</t>
  </si>
  <si>
    <t>Ст-ть ж/д транспортировки топл</t>
  </si>
  <si>
    <t>Ст-ть иных видов транспортировки</t>
  </si>
  <si>
    <t>3.3</t>
  </si>
  <si>
    <t>уголь</t>
  </si>
  <si>
    <t>3.4</t>
  </si>
  <si>
    <t>3.5</t>
  </si>
  <si>
    <t>3.6</t>
  </si>
  <si>
    <t>диз.топливо</t>
  </si>
  <si>
    <t>3.7</t>
  </si>
  <si>
    <t>3.8</t>
  </si>
  <si>
    <t>3.9</t>
  </si>
  <si>
    <t>опилки</t>
  </si>
  <si>
    <t>3.10</t>
  </si>
  <si>
    <t>3.11</t>
  </si>
  <si>
    <t>3.12</t>
  </si>
  <si>
    <t>Э/энергия (как вид топлива)</t>
  </si>
  <si>
    <t>МВт/ч</t>
  </si>
  <si>
    <t>руб/МВт/ч</t>
  </si>
  <si>
    <t>МВт/ч/Гкал</t>
  </si>
  <si>
    <t>по уровню напряжения НН</t>
  </si>
  <si>
    <t xml:space="preserve">тариф </t>
  </si>
  <si>
    <t>заявленная мощность по НН</t>
  </si>
  <si>
    <t xml:space="preserve">годовой объем мощности </t>
  </si>
  <si>
    <t>МВт</t>
  </si>
  <si>
    <t xml:space="preserve">тариф на заявленную мощность </t>
  </si>
  <si>
    <t>руб/МВт/мес</t>
  </si>
  <si>
    <t>по уровню напряжения СН-2</t>
  </si>
  <si>
    <t>заявленная мощность по СН-2</t>
  </si>
  <si>
    <t>по уровню напряжения СН-1</t>
  </si>
  <si>
    <t>заявленная мощность по СН-1</t>
  </si>
  <si>
    <t>по уровню напряжения ВН</t>
  </si>
  <si>
    <t>заявленная мощность по ВН</t>
  </si>
  <si>
    <t>энергия по свободным (нерегулируемым) ценам</t>
  </si>
  <si>
    <t>заявленная мощность по свободным (нерегулируемым) ценам</t>
  </si>
  <si>
    <t>3.13</t>
  </si>
  <si>
    <t>Прочие виды топлива</t>
  </si>
  <si>
    <t>4.</t>
  </si>
  <si>
    <t>Услуги ж/дороги, всего</t>
  </si>
  <si>
    <t xml:space="preserve">объем топлива </t>
  </si>
  <si>
    <t>тариф</t>
  </si>
  <si>
    <t>Ст-ть всего, в т.ч.</t>
  </si>
  <si>
    <t>подача,уборка,разгр.в.</t>
  </si>
  <si>
    <t>польз.зем.уч. под ж/д</t>
  </si>
  <si>
    <t>аренда подъездн.путей</t>
  </si>
  <si>
    <t>5.</t>
  </si>
  <si>
    <t>Прочие затраты на топливо</t>
  </si>
  <si>
    <t>Ст-ть всего, вт.ч.</t>
  </si>
  <si>
    <t>расходы по доставке топлива</t>
  </si>
  <si>
    <t>разгрузка топлива</t>
  </si>
  <si>
    <t>распиловка дров</t>
  </si>
  <si>
    <t>хранение угля</t>
  </si>
  <si>
    <t>6.</t>
  </si>
  <si>
    <t>Покупная т/э (вода, водоотв)</t>
  </si>
  <si>
    <t>кол-во общее (равно стр.1.2)</t>
  </si>
  <si>
    <t>от</t>
  </si>
  <si>
    <t>кол-во</t>
  </si>
  <si>
    <t>7.</t>
  </si>
  <si>
    <t>Э/энергия на техн.цели</t>
  </si>
  <si>
    <t>по уровню напряжения ГН</t>
  </si>
  <si>
    <t>заявленная мощность по ГН</t>
  </si>
  <si>
    <t>8.</t>
  </si>
  <si>
    <t>Вода на техн.цели, всего</t>
  </si>
  <si>
    <t>кол-во общее</t>
  </si>
  <si>
    <t>м3</t>
  </si>
  <si>
    <t>м3/Гкал</t>
  </si>
  <si>
    <t xml:space="preserve">к-во </t>
  </si>
  <si>
    <t>9.</t>
  </si>
  <si>
    <t>Водоотведение (стоки), всего</t>
  </si>
  <si>
    <t xml:space="preserve">от </t>
  </si>
  <si>
    <t>10.</t>
  </si>
  <si>
    <t>Амортизация</t>
  </si>
  <si>
    <t>11.</t>
  </si>
  <si>
    <t xml:space="preserve">Аренда имущества </t>
  </si>
  <si>
    <t>от НКС</t>
  </si>
  <si>
    <t>прочего имущества</t>
  </si>
  <si>
    <t>по договорам лизинга</t>
  </si>
  <si>
    <t>по концессионным соглашениям</t>
  </si>
  <si>
    <t>12.</t>
  </si>
  <si>
    <t xml:space="preserve">Ремонтный фонд, всего </t>
  </si>
  <si>
    <t>12.1</t>
  </si>
  <si>
    <t>в т.ч капитальный ремонт</t>
  </si>
  <si>
    <t xml:space="preserve">        -подрядным способом</t>
  </si>
  <si>
    <t xml:space="preserve">        -собственными силами</t>
  </si>
  <si>
    <t xml:space="preserve">                 в т.ч. Материалы</t>
  </si>
  <si>
    <t xml:space="preserve">        -Участок изг.котлов</t>
  </si>
  <si>
    <t>12.2</t>
  </si>
  <si>
    <t xml:space="preserve">         текущий ремонт</t>
  </si>
  <si>
    <t>13.</t>
  </si>
  <si>
    <t>ФОТ произв.раб</t>
  </si>
  <si>
    <t>численность</t>
  </si>
  <si>
    <t>чел</t>
  </si>
  <si>
    <t>ср.мес. з/плата</t>
  </si>
  <si>
    <t xml:space="preserve">ср.мес.з/пл рабочего 1 разряда </t>
  </si>
  <si>
    <t>14.</t>
  </si>
  <si>
    <t>Отчисления от ФОТ</t>
  </si>
  <si>
    <t>15.</t>
  </si>
  <si>
    <t>АВР</t>
  </si>
  <si>
    <t>в т.ч. оплата труда</t>
  </si>
  <si>
    <t xml:space="preserve">         отчисления от з/пл</t>
  </si>
  <si>
    <t>среднемесячная з/пл</t>
  </si>
  <si>
    <t>в т.ч. прочие:</t>
  </si>
  <si>
    <t>16.</t>
  </si>
  <si>
    <t>Цеховые расходы</t>
  </si>
  <si>
    <t>17.</t>
  </si>
  <si>
    <t xml:space="preserve">Резервный фонд(с отч) </t>
  </si>
  <si>
    <t>18.</t>
  </si>
  <si>
    <t>Общепроизводств.</t>
  </si>
  <si>
    <t>19.</t>
  </si>
  <si>
    <t>Абонентский отдел</t>
  </si>
  <si>
    <t>20.</t>
  </si>
  <si>
    <t>Общеэкспл.расх.</t>
  </si>
  <si>
    <t>21.</t>
  </si>
  <si>
    <t>Транспортные расходы</t>
  </si>
  <si>
    <t xml:space="preserve">           расходы на ГСМ</t>
  </si>
  <si>
    <t>22.</t>
  </si>
  <si>
    <t>Экологические платежи, всего</t>
  </si>
  <si>
    <t>плата за загрязнение окр.среды</t>
  </si>
  <si>
    <t>водный налог</t>
  </si>
  <si>
    <t>производственный контроль</t>
  </si>
  <si>
    <t>плата за выбр.в атм.</t>
  </si>
  <si>
    <t>хим.анализы</t>
  </si>
  <si>
    <t>плата за разм.отх.</t>
  </si>
  <si>
    <t>проект ПНЛРО, ПДВ, ПДС</t>
  </si>
  <si>
    <t>сан.защ.зоны</t>
  </si>
  <si>
    <t>23.</t>
  </si>
  <si>
    <t>Охрана труда, всего</t>
  </si>
  <si>
    <t>спец.одежда</t>
  </si>
  <si>
    <t>инвентарь</t>
  </si>
  <si>
    <t>моющие ср-ва</t>
  </si>
  <si>
    <t>мед.осмотр</t>
  </si>
  <si>
    <t>24.</t>
  </si>
  <si>
    <t>ГО и ЧС</t>
  </si>
  <si>
    <t>25.</t>
  </si>
  <si>
    <t>Регистрация имущества</t>
  </si>
  <si>
    <t>26.</t>
  </si>
  <si>
    <t>Прочие, всего</t>
  </si>
  <si>
    <t>аренда земли</t>
  </si>
  <si>
    <t>услуги банка</t>
  </si>
  <si>
    <t>страхование кот</t>
  </si>
  <si>
    <t>поверка приборов</t>
  </si>
  <si>
    <t>услуги связи</t>
  </si>
  <si>
    <t>электроизм.работы</t>
  </si>
  <si>
    <t>земельный налог</t>
  </si>
  <si>
    <t>транспортный налог</t>
  </si>
  <si>
    <t>единый налог (при упрощ.системе)</t>
  </si>
  <si>
    <t>расходы на обучение персонала</t>
  </si>
  <si>
    <t>26а.</t>
  </si>
  <si>
    <t>Избыток ср-в, полученный в предыдущем периоде регулирования</t>
  </si>
  <si>
    <t>27.</t>
  </si>
  <si>
    <t xml:space="preserve">Итого расходов </t>
  </si>
  <si>
    <t>28.</t>
  </si>
  <si>
    <t>Прибыль, всего</t>
  </si>
  <si>
    <t>на развитие пр-ва</t>
  </si>
  <si>
    <t>на соц.развитие</t>
  </si>
  <si>
    <t>на поощрение</t>
  </si>
  <si>
    <t>на прочие цели</t>
  </si>
  <si>
    <t>29.</t>
  </si>
  <si>
    <t>Убыток</t>
  </si>
  <si>
    <t>30.</t>
  </si>
  <si>
    <t>Налоги, сборы, платежи, всего</t>
  </si>
  <si>
    <t>налог на имущество</t>
  </si>
  <si>
    <t>налог на прибыль</t>
  </si>
  <si>
    <t>31.</t>
  </si>
  <si>
    <t>ИТОГО с налогами без прибыли (убытка) и без ГВС</t>
  </si>
  <si>
    <t>32.</t>
  </si>
  <si>
    <t xml:space="preserve">ИТОГО с приб.(убытком) и налогами без ГВС.                        </t>
  </si>
  <si>
    <t>32а</t>
  </si>
  <si>
    <t xml:space="preserve">Товарная продукция </t>
  </si>
  <si>
    <t>32б</t>
  </si>
  <si>
    <t>Дотация, полученная из бюджета</t>
  </si>
  <si>
    <t>33.</t>
  </si>
  <si>
    <t>Расходы на ГВС</t>
  </si>
  <si>
    <t>Количество воды на ГВС, всего (соответствует строке 1.6)</t>
  </si>
  <si>
    <t>средняя цена воды</t>
  </si>
  <si>
    <t>количество воды на ГВС</t>
  </si>
  <si>
    <t>34.</t>
  </si>
  <si>
    <t>Себестоимость с налогами без прибыли общая с ГВС (на воду, водоотв., утил)</t>
  </si>
  <si>
    <t>руб/Гкал(м3)</t>
  </si>
  <si>
    <t>Себестоимость с налогами без прибыли на тепл.эн</t>
  </si>
  <si>
    <t>руб/Гкал</t>
  </si>
  <si>
    <t>Себестоимость с налогами без прибыли на ГВС (по затратам)</t>
  </si>
  <si>
    <t>руб/м3</t>
  </si>
  <si>
    <t>Себестоимость с налогами без прибыли на ГВС (по нормативу подогрева)</t>
  </si>
  <si>
    <t>35.</t>
  </si>
  <si>
    <t>Всего с ГВС</t>
  </si>
  <si>
    <t>36.</t>
  </si>
  <si>
    <t>Тариф расчетный с ГВС (на воду,водоотв., утил)</t>
  </si>
  <si>
    <t>в т.ч. тариф тепловую энергию</t>
  </si>
  <si>
    <t>в т.ч. тариф на ГВС(по затратам)</t>
  </si>
  <si>
    <t>в т.ч. тариф на ГВС(через норматив подогрева)</t>
  </si>
  <si>
    <t>37.</t>
  </si>
  <si>
    <t>Утвержденный тариф на воду (водоотв, очистку ст, утил)</t>
  </si>
  <si>
    <t xml:space="preserve">Утвержденный тариф общий с ГВС </t>
  </si>
  <si>
    <t>Утвержденный тариф на тепловую энергию</t>
  </si>
  <si>
    <t>Утвержденный тариф на ГВС</t>
  </si>
  <si>
    <t>38.</t>
  </si>
  <si>
    <t>НВВ по утвержденным тарифам на воду (водоотв, очистку ст., утил)</t>
  </si>
  <si>
    <t xml:space="preserve">НВВ по утвержденным тарифам общее с ГВС </t>
  </si>
  <si>
    <t>НВВ по утвержд.тарифу на тепловую энергию</t>
  </si>
  <si>
    <t>НВВ по утвержд.тарифу на ГВС</t>
  </si>
  <si>
    <t>39.</t>
  </si>
  <si>
    <t>Недостаток средств для водосн, водоотв, утил без пр.прогр.</t>
  </si>
  <si>
    <t>Недостаток средств для водосн, водоотв, утил с пр.прогр.</t>
  </si>
  <si>
    <t xml:space="preserve">    Недостаток средств по тарифу без ГВС без пр.прогр.(для ТЭ)</t>
  </si>
  <si>
    <t xml:space="preserve">    Недостаток средств по тарифу без ГВС с пр.прогр.(для ТЭ)</t>
  </si>
  <si>
    <t xml:space="preserve">    Недостаток средств по тарифу с ГВС без пр.прогр.</t>
  </si>
  <si>
    <t xml:space="preserve">    Недостаток средств по тарифу с ГВС с пр.прогр.</t>
  </si>
  <si>
    <t>40.</t>
  </si>
  <si>
    <t>Тариф для населения на ТЭ (воду, водоотв)</t>
  </si>
  <si>
    <t>НВВ по населению на ТЭ (воду, водоотв)</t>
  </si>
  <si>
    <t>Реализация, всего (соотв.стр.1.5)</t>
  </si>
  <si>
    <t>в т.ч.отопление (соотв.стр.1.5.1)</t>
  </si>
  <si>
    <t xml:space="preserve">             населению</t>
  </si>
  <si>
    <t xml:space="preserve">                прочим (ост)</t>
  </si>
  <si>
    <t>в т.ч.ГВС (соотв.стр.1.5.2)</t>
  </si>
  <si>
    <t>Вода для ГВС, всего (соотв.стр.1.6)</t>
  </si>
  <si>
    <t>в т.ч. населению</t>
  </si>
  <si>
    <t>Тариф для населения на ГВС</t>
  </si>
  <si>
    <t>НВВ по населению на ГВС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</si>
</sst>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0"/>
    <numFmt numFmtId="166" formatCode="0.00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vertical="center" wrapText="1"/>
    </xf>
    <xf numFmtId="166" fontId="2" fillId="0" borderId="4" xfId="2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4" fontId="4" fillId="0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3;&#1086;&#1085;&#1095;&#1072;&#1088;&#1086;&#1074;&#1072;&#1053;&#1042;\Local%20Settings\Temporary%20Internet%20Files\Content.IE5\5I80KIUJ\&#1055;&#1056;&#1048;&#1051;.%204.%20&#1060;&#1054;&#1056;&#1052;&#1048;&#1056;.%20&#1042;&#1067;&#1056;&#1059;&#1063;&#1050;&#1048;%20(&#1059;&#1058;&#1042;.%20&#1055;&#1056;&#1048;&#1050;.%20&#1060;&#1057;&#1058;%20&#1056;&#1054;&#1057;&#1057;&#1048;&#1048;%20&#1054;&#1058;%2013.06.2013%20&#8470;%20760-&#106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3;&#1086;&#1085;&#1095;&#1072;&#1088;&#1086;&#1074;&#1072;&#1053;&#1042;\Local%20Settings\Temporary%20Internet%20Files\Content.IE5\5I80KIUJ\&#1056;&#1072;&#1089;&#1095;&#1077;&#1090;%20&#1088;&#1072;&#1089;&#1093;&#1086;&#1076;&#1086;&#1074;%20&#1087;&#1088;&#1080;&#1088;&#1086;&#1076;&#1085;&#1099;&#1081;%20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3;&#1086;&#1085;&#1095;&#1072;&#1088;&#1086;&#1074;&#1072;&#1053;&#1042;\Local%20Settings\Temporary%20Internet%20Files\Content.IE5\5I80KIUJ\&#1058;&#1072;&#1088;&#1080;&#1092;&#1099;%20&#1085;&#1072;%20&#1087;&#1088;&#1080;&#1088;%20&#1075;&#1072;&#1079;%202001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3;&#1086;&#1085;&#1095;&#1072;&#1088;&#1086;&#1074;&#1072;&#1053;&#1042;\Local%20Settings\Temporary%20Internet%20Files\Content.IE5\5I80KIUJ\&#1056;&#1072;&#1089;&#1095;&#1077;&#1090;%20&#1087;&#1086;%20&#1086;&#1090;&#1086;&#1087;&#1083;&#1077;&#1085;&#1080;&#1102;%20&#1076;&#1083;&#1103;%20&#1045;&#1074;&#1088;&#1086;&#1075;&#1072;&#1079;%20&#1041;&#1052;&#1056;&#104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3;&#1086;&#1085;&#1095;&#1072;&#1088;&#1086;&#1074;&#1072;&#1053;&#1042;\Local%20Settings\Temporary%20Internet%20Files\Content.IE5\5I80KIUJ\&#1057;&#1087;&#1077;&#1087;&#1077;&#1094;&#1086;&#1076;&#1077;&#1078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ы1-2"/>
      <sheetName val="Лист3"/>
      <sheetName val="Листы4-5"/>
      <sheetName val="Листы6-10"/>
      <sheetName val="Листы11-12"/>
      <sheetName val="Листы13-14"/>
      <sheetName val="Листы15-16"/>
      <sheetName val="Лист17"/>
      <sheetName val="Лист18"/>
      <sheetName val="Лист19-21"/>
      <sheetName val="расшифровка ОС"/>
      <sheetName val="сырье и материалы"/>
      <sheetName val="энергетические ресурсы свод"/>
      <sheetName val="сырье и материалы свод"/>
      <sheetName val="налог на имущ-во"/>
      <sheetName val="Лист22"/>
      <sheetName val="Лист23"/>
      <sheetName val="Лист24"/>
      <sheetName val="Лист25"/>
      <sheetName val="Листы26-27"/>
    </sheetNames>
    <sheetDataSet>
      <sheetData sheetId="0" refreshError="1">
        <row r="35">
          <cell r="CD35">
            <v>0.01036</v>
          </cell>
        </row>
        <row r="40">
          <cell r="CD40">
            <v>0.18257</v>
          </cell>
        </row>
        <row r="48">
          <cell r="CD48">
            <v>1.6425999999999998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N13">
            <v>18.64</v>
          </cell>
        </row>
        <row r="19">
          <cell r="BN19">
            <v>38.26</v>
          </cell>
        </row>
        <row r="21">
          <cell r="BN21">
            <v>384.75</v>
          </cell>
        </row>
        <row r="22">
          <cell r="BN22">
            <v>116.19</v>
          </cell>
        </row>
        <row r="31">
          <cell r="BN31">
            <v>6</v>
          </cell>
        </row>
        <row r="36">
          <cell r="BN36">
            <v>0.19214</v>
          </cell>
        </row>
        <row r="44">
          <cell r="BN44">
            <v>2.6</v>
          </cell>
        </row>
        <row r="50">
          <cell r="BN50">
            <v>4.9</v>
          </cell>
        </row>
        <row r="51">
          <cell r="BN51">
            <v>1.471</v>
          </cell>
        </row>
        <row r="54">
          <cell r="BN54">
            <v>321.49</v>
          </cell>
        </row>
        <row r="63">
          <cell r="BN63">
            <v>0.59</v>
          </cell>
        </row>
        <row r="65">
          <cell r="BN65">
            <v>11.5</v>
          </cell>
        </row>
        <row r="72">
          <cell r="BN72">
            <v>2.5</v>
          </cell>
        </row>
        <row r="76">
          <cell r="BN76">
            <v>2263.2631400000005</v>
          </cell>
        </row>
      </sheetData>
      <sheetData sheetId="6" refreshError="1">
        <row r="38">
          <cell r="AS38">
            <v>7.398</v>
          </cell>
          <cell r="BE38">
            <v>0.00414674</v>
          </cell>
        </row>
      </sheetData>
      <sheetData sheetId="7" refreshError="1"/>
      <sheetData sheetId="8" refreshError="1">
        <row r="24">
          <cell r="BP24">
            <v>1.5711135611907387</v>
          </cell>
        </row>
        <row r="50">
          <cell r="BP50">
            <v>32062.5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11">
          <cell r="G11">
            <v>193.76</v>
          </cell>
        </row>
        <row r="12">
          <cell r="G12">
            <v>58.33</v>
          </cell>
        </row>
        <row r="13">
          <cell r="G13">
            <v>4342.12</v>
          </cell>
        </row>
        <row r="14">
          <cell r="G14">
            <v>4766.33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коэфф 2013)"/>
      <sheetName val="Расчет коэфф "/>
      <sheetName val="тарифы 2013"/>
      <sheetName val="тарифы 2014"/>
    </sheetNames>
    <sheetDataSet>
      <sheetData sheetId="0" refreshError="1"/>
      <sheetData sheetId="1" refreshError="1"/>
      <sheetData sheetId="2" refreshError="1">
        <row r="7">
          <cell r="C7">
            <v>1.022</v>
          </cell>
        </row>
        <row r="28">
          <cell r="B28">
            <v>4146.54</v>
          </cell>
          <cell r="E28">
            <v>104.36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оровичи 2013 г."/>
      <sheetName val="расчет э_э"/>
      <sheetName val="расчет вода"/>
    </sheetNames>
    <sheetDataSet>
      <sheetData sheetId="0" refreshError="1"/>
      <sheetData sheetId="1" refreshError="1"/>
      <sheetData sheetId="2" refreshError="1">
        <row r="18">
          <cell r="D18">
            <v>234.48</v>
          </cell>
        </row>
        <row r="19">
          <cell r="D19">
            <v>26.41</v>
          </cell>
        </row>
        <row r="21">
          <cell r="D21">
            <v>9.46</v>
          </cell>
        </row>
        <row r="23">
          <cell r="D23">
            <v>10.53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ецодежда_Слесарь"/>
      <sheetName val="Спецодежда_Инженер"/>
    </sheetNames>
    <sheetDataSet>
      <sheetData sheetId="0" refreshError="1"/>
      <sheetData sheetId="1" refreshError="1">
        <row r="17">
          <cell r="M17">
            <v>6.819999999999999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04"/>
  <sheetViews>
    <sheetView showZeros="0" tabSelected="1" view="pageBreakPreview" zoomScale="115" zoomScaleSheetLayoutView="115" workbookViewId="0" topLeftCell="A76">
      <selection activeCell="V57" sqref="V57"/>
    </sheetView>
  </sheetViews>
  <sheetFormatPr defaultColWidth="9.00390625" defaultRowHeight="12.75"/>
  <cols>
    <col min="1" max="1" width="4.75390625" style="1" customWidth="1"/>
    <col min="2" max="2" width="38.125" style="1" customWidth="1"/>
    <col min="3" max="3" width="10.625" style="1" customWidth="1"/>
    <col min="4" max="4" width="9.125" style="1" hidden="1" customWidth="1"/>
    <col min="5" max="7" width="9.375" style="1" hidden="1" customWidth="1"/>
    <col min="8" max="8" width="10.25390625" style="1" hidden="1" customWidth="1"/>
    <col min="9" max="14" width="9.00390625" style="1" hidden="1" customWidth="1"/>
    <col min="15" max="15" width="22.75390625" style="1" customWidth="1"/>
    <col min="16" max="16" width="9.00390625" style="1" hidden="1" customWidth="1"/>
    <col min="17" max="17" width="9.875" style="1" hidden="1" customWidth="1"/>
    <col min="18" max="19" width="10.375" style="1" hidden="1" customWidth="1"/>
    <col min="20" max="20" width="9.125" style="1" customWidth="1"/>
    <col min="21" max="21" width="10.00390625" style="1" bestFit="1" customWidth="1"/>
    <col min="22" max="16384" width="9.125" style="1" customWidth="1"/>
  </cols>
  <sheetData>
    <row r="1" ht="5.25" customHeight="1"/>
    <row r="2" spans="1:16" ht="24.75" customHeight="1">
      <c r="A2" s="163" t="s">
        <v>0</v>
      </c>
      <c r="B2" s="163"/>
      <c r="C2" s="163" t="s">
        <v>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"/>
    </row>
    <row r="3" spans="1:16" ht="12" customHeight="1">
      <c r="A3" s="164" t="s">
        <v>2</v>
      </c>
      <c r="B3" s="164"/>
      <c r="C3" s="163" t="s">
        <v>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ht="12" thickBot="1"/>
    <row r="5" spans="1:19" ht="12" customHeight="1">
      <c r="A5" s="165" t="s">
        <v>4</v>
      </c>
      <c r="B5" s="168" t="s">
        <v>5</v>
      </c>
      <c r="C5" s="168" t="s">
        <v>6</v>
      </c>
      <c r="D5" s="157" t="s">
        <v>7</v>
      </c>
      <c r="E5" s="157" t="s">
        <v>8</v>
      </c>
      <c r="F5" s="157" t="s">
        <v>9</v>
      </c>
      <c r="G5" s="157" t="s">
        <v>10</v>
      </c>
      <c r="H5" s="157" t="s">
        <v>11</v>
      </c>
      <c r="I5" s="157" t="s">
        <v>12</v>
      </c>
      <c r="J5" s="157" t="s">
        <v>13</v>
      </c>
      <c r="K5" s="157" t="s">
        <v>14</v>
      </c>
      <c r="L5" s="157" t="s">
        <v>15</v>
      </c>
      <c r="M5" s="157" t="s">
        <v>16</v>
      </c>
      <c r="N5" s="157" t="s">
        <v>17</v>
      </c>
      <c r="O5" s="158" t="s">
        <v>18</v>
      </c>
      <c r="P5" s="161" t="s">
        <v>19</v>
      </c>
      <c r="Q5" s="148" t="s">
        <v>20</v>
      </c>
      <c r="R5" s="148" t="s">
        <v>21</v>
      </c>
      <c r="S5" s="148" t="s">
        <v>22</v>
      </c>
    </row>
    <row r="6" spans="1:19" ht="12" customHeight="1">
      <c r="A6" s="166"/>
      <c r="B6" s="169"/>
      <c r="C6" s="16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9"/>
      <c r="P6" s="162"/>
      <c r="Q6" s="149"/>
      <c r="R6" s="149"/>
      <c r="S6" s="149"/>
    </row>
    <row r="7" spans="1:19" ht="10.5" customHeight="1">
      <c r="A7" s="167"/>
      <c r="B7" s="170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60"/>
      <c r="P7" s="172"/>
      <c r="Q7" s="150"/>
      <c r="R7" s="150"/>
      <c r="S7" s="150"/>
    </row>
    <row r="8" spans="1:19" ht="12" customHeight="1">
      <c r="A8" s="3">
        <v>1</v>
      </c>
      <c r="B8" s="4">
        <v>2</v>
      </c>
      <c r="C8" s="5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>
        <v>4</v>
      </c>
      <c r="P8" s="7"/>
      <c r="Q8" s="8">
        <v>5</v>
      </c>
      <c r="R8" s="8">
        <v>6</v>
      </c>
      <c r="S8" s="8">
        <v>7</v>
      </c>
    </row>
    <row r="9" spans="1:19" ht="12.75">
      <c r="A9" s="9" t="s">
        <v>23</v>
      </c>
      <c r="B9" s="8" t="s">
        <v>24</v>
      </c>
      <c r="C9" s="5" t="s">
        <v>25</v>
      </c>
      <c r="D9" s="8">
        <f aca="true" t="shared" si="0" ref="D9:P9">D44+D38+D35-D29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10">
        <f>O44+O38+O35-O29</f>
        <v>1.8355299999999999</v>
      </c>
      <c r="P9" s="7">
        <f t="shared" si="0"/>
        <v>0</v>
      </c>
      <c r="Q9" s="10">
        <f>Q44+Q38+Q35-Q29</f>
        <v>1.8355299999999999</v>
      </c>
      <c r="R9" s="8"/>
      <c r="S9" s="10">
        <f>S44+S38+S35-S29</f>
        <v>1.8355299999999999</v>
      </c>
    </row>
    <row r="10" spans="1:19" ht="12.75">
      <c r="A10" s="3"/>
      <c r="B10" s="8" t="s">
        <v>26</v>
      </c>
      <c r="C10" s="5" t="s">
        <v>27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7"/>
      <c r="Q10" s="10"/>
      <c r="R10" s="8"/>
      <c r="S10" s="10"/>
    </row>
    <row r="11" spans="1:19" ht="12.75" hidden="1">
      <c r="A11" s="3"/>
      <c r="B11" s="11" t="s">
        <v>28</v>
      </c>
      <c r="C11" s="5" t="s">
        <v>27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7"/>
      <c r="Q11" s="10"/>
      <c r="R11" s="8"/>
      <c r="S11" s="10"/>
    </row>
    <row r="12" spans="1:19" ht="12.75" hidden="1">
      <c r="A12" s="3"/>
      <c r="B12" s="11" t="s">
        <v>29</v>
      </c>
      <c r="C12" s="5" t="s">
        <v>27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7"/>
      <c r="Q12" s="10"/>
      <c r="R12" s="8"/>
      <c r="S12" s="10"/>
    </row>
    <row r="13" spans="1:19" ht="12.75" hidden="1">
      <c r="A13" s="3"/>
      <c r="B13" s="11" t="s">
        <v>30</v>
      </c>
      <c r="C13" s="5" t="s">
        <v>27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7"/>
      <c r="Q13" s="10"/>
      <c r="R13" s="8"/>
      <c r="S13" s="10"/>
    </row>
    <row r="14" spans="1:19" ht="12.75" hidden="1">
      <c r="A14" s="3"/>
      <c r="B14" s="11" t="s">
        <v>31</v>
      </c>
      <c r="C14" s="5" t="s">
        <v>27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7"/>
      <c r="Q14" s="10"/>
      <c r="R14" s="8"/>
      <c r="S14" s="10"/>
    </row>
    <row r="15" spans="1:19" ht="12.75" hidden="1">
      <c r="A15" s="3"/>
      <c r="B15" s="11" t="s">
        <v>32</v>
      </c>
      <c r="C15" s="5" t="s">
        <v>27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7"/>
      <c r="Q15" s="10"/>
      <c r="R15" s="8"/>
      <c r="S15" s="10"/>
    </row>
    <row r="16" spans="1:19" ht="12.75" hidden="1">
      <c r="A16" s="3"/>
      <c r="B16" s="11" t="s">
        <v>33</v>
      </c>
      <c r="C16" s="5" t="s">
        <v>27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7"/>
      <c r="Q16" s="10"/>
      <c r="R16" s="8"/>
      <c r="S16" s="10"/>
    </row>
    <row r="17" spans="1:19" ht="12.75" hidden="1">
      <c r="A17" s="3"/>
      <c r="B17" s="11" t="s">
        <v>34</v>
      </c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7"/>
      <c r="Q17" s="10"/>
      <c r="R17" s="8"/>
      <c r="S17" s="10"/>
    </row>
    <row r="18" spans="1:19" ht="12.75" hidden="1">
      <c r="A18" s="3"/>
      <c r="B18" s="11" t="s">
        <v>35</v>
      </c>
      <c r="C18" s="5" t="s">
        <v>27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7"/>
      <c r="Q18" s="10"/>
      <c r="R18" s="8"/>
      <c r="S18" s="10"/>
    </row>
    <row r="19" spans="1:19" ht="12.75" hidden="1">
      <c r="A19" s="3"/>
      <c r="B19" s="11" t="s">
        <v>36</v>
      </c>
      <c r="C19" s="5" t="s">
        <v>27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7"/>
      <c r="Q19" s="10"/>
      <c r="R19" s="8"/>
      <c r="S19" s="10"/>
    </row>
    <row r="20" spans="1:19" ht="12.75" hidden="1">
      <c r="A20" s="3"/>
      <c r="B20" s="11" t="s">
        <v>37</v>
      </c>
      <c r="C20" s="5" t="s">
        <v>27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7"/>
      <c r="Q20" s="10"/>
      <c r="R20" s="8"/>
      <c r="S20" s="10"/>
    </row>
    <row r="21" spans="1:19" ht="12.75" hidden="1">
      <c r="A21" s="3"/>
      <c r="B21" s="11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7"/>
      <c r="Q21" s="10"/>
      <c r="R21" s="8"/>
      <c r="S21" s="10"/>
    </row>
    <row r="22" spans="1:19" ht="12.75" hidden="1">
      <c r="A22" s="3"/>
      <c r="B22" s="11" t="s">
        <v>38</v>
      </c>
      <c r="C22" s="5" t="s">
        <v>27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7"/>
      <c r="Q22" s="10"/>
      <c r="R22" s="8"/>
      <c r="S22" s="10"/>
    </row>
    <row r="23" spans="1:19" ht="12.75" hidden="1">
      <c r="A23" s="3"/>
      <c r="B23" s="8"/>
      <c r="C23" s="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7"/>
      <c r="Q23" s="10"/>
      <c r="R23" s="8"/>
      <c r="S23" s="10"/>
    </row>
    <row r="24" spans="1:19" ht="12.75" hidden="1">
      <c r="A24" s="3"/>
      <c r="B24" s="8" t="s">
        <v>39</v>
      </c>
      <c r="C24" s="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7"/>
      <c r="Q24" s="10"/>
      <c r="R24" s="8"/>
      <c r="S24" s="10"/>
    </row>
    <row r="25" spans="1:19" ht="12.75" hidden="1">
      <c r="A25" s="3"/>
      <c r="B25" s="8"/>
      <c r="C25" s="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7"/>
      <c r="Q25" s="10"/>
      <c r="R25" s="8"/>
      <c r="S25" s="10"/>
    </row>
    <row r="26" spans="1:19" ht="12.75" hidden="1">
      <c r="A26" s="3"/>
      <c r="B26" s="8"/>
      <c r="C26" s="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7"/>
      <c r="Q26" s="10"/>
      <c r="R26" s="8"/>
      <c r="S26" s="10"/>
    </row>
    <row r="27" spans="1:19" ht="12.75" hidden="1">
      <c r="A27" s="3"/>
      <c r="B27" s="8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7"/>
      <c r="Q27" s="10"/>
      <c r="R27" s="8"/>
      <c r="S27" s="10"/>
    </row>
    <row r="28" spans="1:19" ht="12.75" hidden="1">
      <c r="A28" s="3"/>
      <c r="B28" s="8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7"/>
      <c r="Q28" s="10"/>
      <c r="R28" s="8"/>
      <c r="S28" s="10"/>
    </row>
    <row r="29" spans="1:19" ht="12.75">
      <c r="A29" s="9" t="s">
        <v>40</v>
      </c>
      <c r="B29" s="8" t="s">
        <v>41</v>
      </c>
      <c r="C29" s="5" t="s">
        <v>25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7"/>
      <c r="Q29" s="10"/>
      <c r="R29" s="8"/>
      <c r="S29" s="10"/>
    </row>
    <row r="30" spans="1:19" ht="12.75" hidden="1">
      <c r="A30" s="3"/>
      <c r="B30" s="8"/>
      <c r="C30" s="5" t="s">
        <v>25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7"/>
      <c r="Q30" s="10"/>
      <c r="R30" s="8"/>
      <c r="S30" s="10"/>
    </row>
    <row r="31" spans="1:19" ht="12.75" hidden="1">
      <c r="A31" s="3"/>
      <c r="B31" s="8"/>
      <c r="C31" s="5" t="s">
        <v>25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7"/>
      <c r="Q31" s="10"/>
      <c r="R31" s="8"/>
      <c r="S31" s="10"/>
    </row>
    <row r="32" spans="1:19" ht="12.75" hidden="1">
      <c r="A32" s="3"/>
      <c r="B32" s="8"/>
      <c r="C32" s="5" t="s">
        <v>25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7"/>
      <c r="Q32" s="10"/>
      <c r="R32" s="8"/>
      <c r="S32" s="10"/>
    </row>
    <row r="33" spans="1:19" ht="12.75" hidden="1">
      <c r="A33" s="3"/>
      <c r="B33" s="8"/>
      <c r="C33" s="5" t="s">
        <v>25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7"/>
      <c r="Q33" s="10"/>
      <c r="R33" s="8"/>
      <c r="S33" s="10"/>
    </row>
    <row r="34" spans="1:19" ht="12.75" hidden="1">
      <c r="A34" s="3"/>
      <c r="B34" s="8"/>
      <c r="C34" s="5" t="s">
        <v>25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  <c r="P34" s="7"/>
      <c r="Q34" s="10"/>
      <c r="R34" s="8"/>
      <c r="S34" s="10"/>
    </row>
    <row r="35" spans="1:19" ht="12.75">
      <c r="A35" s="9" t="s">
        <v>42</v>
      </c>
      <c r="B35" s="8" t="s">
        <v>43</v>
      </c>
      <c r="C35" s="5" t="s">
        <v>25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0">
        <f>'[1]Листы1-2'!$CD$35</f>
        <v>0.01036</v>
      </c>
      <c r="P35" s="7"/>
      <c r="Q35" s="10">
        <f>'[1]Листы1-2'!$CD$35</f>
        <v>0.01036</v>
      </c>
      <c r="R35" s="8"/>
      <c r="S35" s="10">
        <f>'[1]Листы1-2'!$CD$35</f>
        <v>0.01036</v>
      </c>
    </row>
    <row r="36" spans="1:19" ht="12.75" hidden="1">
      <c r="A36" s="9"/>
      <c r="B36" s="8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  <c r="P36" s="7"/>
      <c r="Q36" s="10"/>
      <c r="R36" s="8"/>
      <c r="S36" s="10"/>
    </row>
    <row r="37" spans="1:19" ht="12.75" hidden="1">
      <c r="A37" s="9"/>
      <c r="B37" s="8"/>
      <c r="C37" s="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7"/>
      <c r="Q37" s="10"/>
      <c r="R37" s="8"/>
      <c r="S37" s="10"/>
    </row>
    <row r="38" spans="1:19" ht="12.75">
      <c r="A38" s="9" t="s">
        <v>44</v>
      </c>
      <c r="B38" s="8" t="s">
        <v>45</v>
      </c>
      <c r="C38" s="5" t="s">
        <v>25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0">
        <f>'[1]Листы1-2'!$CD$40</f>
        <v>0.18257</v>
      </c>
      <c r="P38" s="7"/>
      <c r="Q38" s="10">
        <f>'[1]Листы1-2'!$CD$40</f>
        <v>0.18257</v>
      </c>
      <c r="R38" s="8"/>
      <c r="S38" s="10">
        <f>'[1]Листы1-2'!$CD$40</f>
        <v>0.18257</v>
      </c>
    </row>
    <row r="39" spans="1:19" ht="12.75" hidden="1">
      <c r="A39" s="3"/>
      <c r="B39" s="8"/>
      <c r="C39" s="5" t="s">
        <v>25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  <c r="P39" s="7"/>
      <c r="Q39" s="10"/>
      <c r="R39" s="8"/>
      <c r="S39" s="10"/>
    </row>
    <row r="40" spans="1:19" ht="12.75" hidden="1">
      <c r="A40" s="3"/>
      <c r="B40" s="8"/>
      <c r="C40" s="5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  <c r="P40" s="7"/>
      <c r="Q40" s="10"/>
      <c r="R40" s="8"/>
      <c r="S40" s="10"/>
    </row>
    <row r="41" spans="1:19" ht="12.75" hidden="1">
      <c r="A41" s="3"/>
      <c r="B41" s="8"/>
      <c r="C41" s="5" t="s">
        <v>25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7"/>
      <c r="Q41" s="10"/>
      <c r="R41" s="8"/>
      <c r="S41" s="10"/>
    </row>
    <row r="42" spans="1:19" ht="12.75" hidden="1">
      <c r="A42" s="3"/>
      <c r="B42" s="8"/>
      <c r="C42" s="5" t="s">
        <v>25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  <c r="P42" s="7"/>
      <c r="Q42" s="10"/>
      <c r="R42" s="8"/>
      <c r="S42" s="10"/>
    </row>
    <row r="43" spans="1:19" ht="12.75" hidden="1">
      <c r="A43" s="3"/>
      <c r="B43" s="8"/>
      <c r="C43" s="5" t="s">
        <v>25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7"/>
      <c r="Q43" s="10"/>
      <c r="R43" s="8"/>
      <c r="S43" s="10"/>
    </row>
    <row r="44" spans="1:19" ht="12.75">
      <c r="A44" s="9" t="s">
        <v>46</v>
      </c>
      <c r="B44" s="12" t="s">
        <v>47</v>
      </c>
      <c r="C44" s="5" t="s">
        <v>25</v>
      </c>
      <c r="D44" s="8">
        <f aca="true" t="shared" si="1" ref="D44:P44">D45+D46+D50+D51</f>
        <v>0</v>
      </c>
      <c r="E44" s="8">
        <f t="shared" si="1"/>
        <v>0</v>
      </c>
      <c r="F44" s="8">
        <f t="shared" si="1"/>
        <v>0</v>
      </c>
      <c r="G44" s="8">
        <f t="shared" si="1"/>
        <v>0</v>
      </c>
      <c r="H44" s="8">
        <f t="shared" si="1"/>
        <v>0</v>
      </c>
      <c r="I44" s="8">
        <f t="shared" si="1"/>
        <v>0</v>
      </c>
      <c r="J44" s="8">
        <f t="shared" si="1"/>
        <v>0</v>
      </c>
      <c r="K44" s="8">
        <f t="shared" si="1"/>
        <v>0</v>
      </c>
      <c r="L44" s="8">
        <f t="shared" si="1"/>
        <v>0</v>
      </c>
      <c r="M44" s="8">
        <f t="shared" si="1"/>
        <v>0</v>
      </c>
      <c r="N44" s="8">
        <f t="shared" si="1"/>
        <v>0</v>
      </c>
      <c r="O44" s="10">
        <f t="shared" si="1"/>
        <v>1.6425999999999998</v>
      </c>
      <c r="P44" s="7">
        <f t="shared" si="1"/>
        <v>0</v>
      </c>
      <c r="Q44" s="10">
        <f>Q45+Q46+Q50+Q51</f>
        <v>1.6425999999999998</v>
      </c>
      <c r="R44" s="8"/>
      <c r="S44" s="10">
        <f>S45+S46+S50+S51</f>
        <v>1.6425999999999998</v>
      </c>
    </row>
    <row r="45" spans="1:19" ht="12.75">
      <c r="A45" s="3"/>
      <c r="B45" s="11" t="s">
        <v>48</v>
      </c>
      <c r="C45" s="5" t="s">
        <v>25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7"/>
      <c r="Q45" s="13"/>
      <c r="R45" s="8"/>
      <c r="S45" s="13"/>
    </row>
    <row r="46" spans="1:19" ht="12.75" hidden="1">
      <c r="A46" s="14"/>
      <c r="B46" s="15" t="s">
        <v>49</v>
      </c>
      <c r="C46" s="5" t="s">
        <v>25</v>
      </c>
      <c r="D46" s="8">
        <f aca="true" t="shared" si="2" ref="D46:P46">D47+D48+D49</f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  <c r="I46" s="8">
        <f t="shared" si="2"/>
        <v>0</v>
      </c>
      <c r="J46" s="8">
        <f t="shared" si="2"/>
        <v>0</v>
      </c>
      <c r="K46" s="8">
        <f t="shared" si="2"/>
        <v>0</v>
      </c>
      <c r="L46" s="8">
        <f t="shared" si="2"/>
        <v>0</v>
      </c>
      <c r="M46" s="8">
        <f t="shared" si="2"/>
        <v>0</v>
      </c>
      <c r="N46" s="8">
        <f t="shared" si="2"/>
        <v>0</v>
      </c>
      <c r="O46" s="13">
        <f t="shared" si="2"/>
        <v>0</v>
      </c>
      <c r="P46" s="7">
        <f t="shared" si="2"/>
        <v>0</v>
      </c>
      <c r="Q46" s="13">
        <f>Q47+Q48+Q49</f>
        <v>0</v>
      </c>
      <c r="R46" s="8"/>
      <c r="S46" s="13">
        <f>S47+S48+S49</f>
        <v>0</v>
      </c>
    </row>
    <row r="47" spans="1:19" ht="12.75" hidden="1">
      <c r="A47" s="14"/>
      <c r="B47" s="16" t="s">
        <v>50</v>
      </c>
      <c r="C47" s="5" t="s">
        <v>25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7"/>
      <c r="Q47" s="13"/>
      <c r="R47" s="8"/>
      <c r="S47" s="13"/>
    </row>
    <row r="48" spans="1:19" ht="12.75" hidden="1">
      <c r="A48" s="14"/>
      <c r="B48" s="16" t="s">
        <v>51</v>
      </c>
      <c r="C48" s="5" t="s">
        <v>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7"/>
      <c r="Q48" s="13"/>
      <c r="R48" s="8"/>
      <c r="S48" s="13"/>
    </row>
    <row r="49" spans="1:19" ht="12.75" hidden="1">
      <c r="A49" s="14"/>
      <c r="B49" s="16" t="s">
        <v>52</v>
      </c>
      <c r="C49" s="5" t="s">
        <v>25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7"/>
      <c r="Q49" s="13"/>
      <c r="R49" s="8"/>
      <c r="S49" s="13"/>
    </row>
    <row r="50" spans="1:19" ht="12.75">
      <c r="A50" s="14"/>
      <c r="B50" s="15" t="s">
        <v>53</v>
      </c>
      <c r="C50" s="5" t="s">
        <v>25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7">
        <f>'[1]Листы1-2'!$CD$48</f>
        <v>1.6425999999999998</v>
      </c>
      <c r="P50" s="7"/>
      <c r="Q50" s="17">
        <f>'[1]Листы1-2'!$CD$48</f>
        <v>1.6425999999999998</v>
      </c>
      <c r="R50" s="8"/>
      <c r="S50" s="17">
        <f>'[1]Листы1-2'!$CD$48</f>
        <v>1.6425999999999998</v>
      </c>
    </row>
    <row r="51" spans="1:19" ht="12.75">
      <c r="A51" s="14"/>
      <c r="B51" s="15" t="s">
        <v>54</v>
      </c>
      <c r="C51" s="5" t="s">
        <v>25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7"/>
      <c r="Q51" s="8"/>
      <c r="R51" s="8"/>
      <c r="S51" s="8"/>
    </row>
    <row r="52" spans="1:19" ht="12.75" hidden="1">
      <c r="A52" s="14"/>
      <c r="B52" s="15"/>
      <c r="C52" s="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7"/>
      <c r="Q52" s="8"/>
      <c r="R52" s="8"/>
      <c r="S52" s="8"/>
    </row>
    <row r="53" spans="1:19" ht="12.75" hidden="1">
      <c r="A53" s="14"/>
      <c r="B53" s="15"/>
      <c r="C53" s="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7"/>
      <c r="Q53" s="8"/>
      <c r="R53" s="8"/>
      <c r="S53" s="8"/>
    </row>
    <row r="54" spans="1:19" ht="12.75" hidden="1">
      <c r="A54" s="14"/>
      <c r="B54" s="15"/>
      <c r="C54" s="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7"/>
      <c r="Q54" s="8"/>
      <c r="R54" s="8"/>
      <c r="S54" s="8"/>
    </row>
    <row r="55" spans="1:19" ht="12.75" hidden="1">
      <c r="A55" s="14"/>
      <c r="B55" s="15"/>
      <c r="C55" s="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7"/>
      <c r="Q55" s="8"/>
      <c r="R55" s="8"/>
      <c r="S55" s="8"/>
    </row>
    <row r="56" spans="1:19" ht="12.75" hidden="1">
      <c r="A56" s="14"/>
      <c r="B56" s="15"/>
      <c r="C56" s="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7"/>
      <c r="Q56" s="8"/>
      <c r="R56" s="8"/>
      <c r="S56" s="8"/>
    </row>
    <row r="57" spans="1:19" ht="12.75">
      <c r="A57" s="9" t="s">
        <v>55</v>
      </c>
      <c r="B57" s="18" t="s">
        <v>56</v>
      </c>
      <c r="C57" s="5" t="s">
        <v>27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7"/>
      <c r="P57" s="7"/>
      <c r="Q57" s="8"/>
      <c r="R57" s="8"/>
      <c r="S57" s="8"/>
    </row>
    <row r="58" spans="1:19" ht="12.75">
      <c r="A58" s="9" t="s">
        <v>57</v>
      </c>
      <c r="B58" s="11" t="s">
        <v>58</v>
      </c>
      <c r="C58" s="5" t="s">
        <v>27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7"/>
      <c r="Q58" s="8"/>
      <c r="R58" s="8"/>
      <c r="S58" s="8"/>
    </row>
    <row r="59" spans="1:19" ht="12.75" hidden="1">
      <c r="A59" s="9"/>
      <c r="B59" s="11" t="s">
        <v>59</v>
      </c>
      <c r="C59" s="5"/>
      <c r="D59" s="8"/>
      <c r="E59" s="8">
        <f>E57+E58</f>
        <v>0</v>
      </c>
      <c r="F59" s="8"/>
      <c r="G59" s="8"/>
      <c r="H59" s="8">
        <f aca="true" t="shared" si="3" ref="H59:P59">H57+H58</f>
        <v>0</v>
      </c>
      <c r="I59" s="8">
        <f t="shared" si="3"/>
        <v>0</v>
      </c>
      <c r="J59" s="8">
        <f t="shared" si="3"/>
        <v>0</v>
      </c>
      <c r="K59" s="8">
        <f t="shared" si="3"/>
        <v>0</v>
      </c>
      <c r="L59" s="8">
        <f t="shared" si="3"/>
        <v>0</v>
      </c>
      <c r="M59" s="8">
        <f t="shared" si="3"/>
        <v>0</v>
      </c>
      <c r="N59" s="8">
        <f t="shared" si="3"/>
        <v>0</v>
      </c>
      <c r="O59" s="13">
        <f t="shared" si="3"/>
        <v>0</v>
      </c>
      <c r="P59" s="7">
        <f t="shared" si="3"/>
        <v>0</v>
      </c>
      <c r="Q59" s="8"/>
      <c r="R59" s="8"/>
      <c r="S59" s="8"/>
    </row>
    <row r="60" spans="1:19" ht="12.75">
      <c r="A60" s="9" t="s">
        <v>60</v>
      </c>
      <c r="B60" s="11" t="s">
        <v>61</v>
      </c>
      <c r="C60" s="5" t="s">
        <v>62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7"/>
      <c r="Q60" s="8"/>
      <c r="R60" s="8"/>
      <c r="S60" s="8"/>
    </row>
    <row r="61" spans="1:19" ht="12.75">
      <c r="A61" s="9" t="s">
        <v>63</v>
      </c>
      <c r="B61" s="11" t="s">
        <v>64</v>
      </c>
      <c r="C61" s="5" t="s">
        <v>65</v>
      </c>
      <c r="D61" s="8" t="e">
        <f aca="true" t="shared" si="4" ref="D61:P61">D58/D60</f>
        <v>#DIV/0!</v>
      </c>
      <c r="E61" s="8" t="e">
        <f t="shared" si="4"/>
        <v>#DIV/0!</v>
      </c>
      <c r="F61" s="8" t="e">
        <f t="shared" si="4"/>
        <v>#DIV/0!</v>
      </c>
      <c r="G61" s="8" t="e">
        <f t="shared" si="4"/>
        <v>#DIV/0!</v>
      </c>
      <c r="H61" s="8" t="e">
        <f t="shared" si="4"/>
        <v>#DIV/0!</v>
      </c>
      <c r="I61" s="8" t="e">
        <f t="shared" si="4"/>
        <v>#DIV/0!</v>
      </c>
      <c r="J61" s="8" t="e">
        <f t="shared" si="4"/>
        <v>#DIV/0!</v>
      </c>
      <c r="K61" s="8" t="e">
        <f t="shared" si="4"/>
        <v>#DIV/0!</v>
      </c>
      <c r="L61" s="8" t="e">
        <f t="shared" si="4"/>
        <v>#DIV/0!</v>
      </c>
      <c r="M61" s="8" t="e">
        <f t="shared" si="4"/>
        <v>#DIV/0!</v>
      </c>
      <c r="N61" s="8" t="e">
        <f t="shared" si="4"/>
        <v>#DIV/0!</v>
      </c>
      <c r="O61" s="13"/>
      <c r="P61" s="7" t="e">
        <f t="shared" si="4"/>
        <v>#DIV/0!</v>
      </c>
      <c r="Q61" s="8"/>
      <c r="R61" s="8"/>
      <c r="S61" s="8"/>
    </row>
    <row r="62" spans="1:19" ht="23.25" thickBot="1">
      <c r="A62" s="19" t="s">
        <v>66</v>
      </c>
      <c r="B62" s="20" t="s">
        <v>67</v>
      </c>
      <c r="C62" s="21" t="s">
        <v>62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4"/>
      <c r="Q62" s="8"/>
      <c r="R62" s="8"/>
      <c r="S62" s="8"/>
    </row>
    <row r="63" spans="1:19" ht="12" hidden="1" thickTop="1">
      <c r="A63" s="25"/>
      <c r="B63" s="26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  <c r="P63" s="30"/>
      <c r="Q63" s="8"/>
      <c r="R63" s="8"/>
      <c r="S63" s="8"/>
    </row>
    <row r="64" spans="1:19" ht="12" hidden="1" thickTop="1">
      <c r="A64" s="25"/>
      <c r="B64" s="26"/>
      <c r="C64" s="2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7"/>
      <c r="Q64" s="8"/>
      <c r="R64" s="8"/>
      <c r="S64" s="8"/>
    </row>
    <row r="65" spans="1:19" ht="12" hidden="1" thickTop="1">
      <c r="A65" s="25"/>
      <c r="B65" s="26"/>
      <c r="C65" s="2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7"/>
      <c r="Q65" s="8"/>
      <c r="R65" s="8"/>
      <c r="S65" s="8"/>
    </row>
    <row r="66" spans="1:19" ht="12" hidden="1" thickTop="1">
      <c r="A66" s="25"/>
      <c r="B66" s="26"/>
      <c r="C66" s="2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7"/>
      <c r="Q66" s="8"/>
      <c r="R66" s="8"/>
      <c r="S66" s="8"/>
    </row>
    <row r="67" spans="1:19" ht="12.75" hidden="1" thickBot="1" thickTop="1">
      <c r="A67" s="31"/>
      <c r="B67" s="20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3"/>
      <c r="P67" s="24"/>
      <c r="Q67" s="8"/>
      <c r="R67" s="8"/>
      <c r="S67" s="8"/>
    </row>
    <row r="68" spans="1:19" ht="12" thickTop="1">
      <c r="A68" s="32" t="s">
        <v>68</v>
      </c>
      <c r="B68" s="33" t="s">
        <v>69</v>
      </c>
      <c r="C68" s="34" t="s">
        <v>70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f>SUM(O69:O71)</f>
        <v>11.82</v>
      </c>
      <c r="P68" s="30"/>
      <c r="Q68" s="35">
        <v>4.53</v>
      </c>
      <c r="R68" s="8">
        <v>1.048</v>
      </c>
      <c r="S68" s="36">
        <f>Q68*R68</f>
        <v>4.74744</v>
      </c>
    </row>
    <row r="69" spans="1:19" ht="12.75">
      <c r="A69" s="3"/>
      <c r="B69" s="8" t="s">
        <v>71</v>
      </c>
      <c r="C69" s="37" t="s">
        <v>70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7"/>
      <c r="Q69" s="13"/>
      <c r="R69" s="8"/>
      <c r="S69" s="8"/>
    </row>
    <row r="70" spans="1:19" ht="12.75">
      <c r="A70" s="3"/>
      <c r="B70" s="8" t="s">
        <v>72</v>
      </c>
      <c r="C70" s="37" t="s">
        <v>70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8">
        <f>'[1]Листы13-14'!$BN$13-O759</f>
        <v>11.82</v>
      </c>
      <c r="P70" s="7"/>
      <c r="Q70" s="38">
        <v>4.53</v>
      </c>
      <c r="R70" s="8"/>
      <c r="S70" s="8"/>
    </row>
    <row r="71" spans="1:19" ht="12.75">
      <c r="A71" s="3"/>
      <c r="B71" s="8" t="s">
        <v>73</v>
      </c>
      <c r="C71" s="37" t="s">
        <v>70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7"/>
      <c r="Q71" s="13"/>
      <c r="R71" s="8"/>
      <c r="S71" s="8"/>
    </row>
    <row r="72" spans="1:19" ht="12.75" hidden="1">
      <c r="A72" s="3"/>
      <c r="B72" s="8"/>
      <c r="C72" s="3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7"/>
      <c r="Q72" s="13"/>
      <c r="R72" s="8"/>
      <c r="S72" s="8"/>
    </row>
    <row r="73" spans="1:19" ht="12.75" hidden="1">
      <c r="A73" s="3"/>
      <c r="B73" s="8"/>
      <c r="C73" s="3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7"/>
      <c r="Q73" s="13"/>
      <c r="R73" s="8"/>
      <c r="S73" s="8"/>
    </row>
    <row r="74" spans="1:19" ht="12.75" hidden="1">
      <c r="A74" s="3"/>
      <c r="B74" s="8"/>
      <c r="C74" s="3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7"/>
      <c r="Q74" s="13"/>
      <c r="R74" s="8"/>
      <c r="S74" s="8"/>
    </row>
    <row r="75" spans="1:19" ht="12.75" hidden="1">
      <c r="A75" s="3"/>
      <c r="B75" s="8"/>
      <c r="C75" s="3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7"/>
      <c r="Q75" s="13"/>
      <c r="R75" s="8"/>
      <c r="S75" s="8"/>
    </row>
    <row r="76" spans="1:19" ht="12.75">
      <c r="A76" s="39" t="s">
        <v>74</v>
      </c>
      <c r="B76" s="12" t="s">
        <v>75</v>
      </c>
      <c r="C76" s="37" t="s">
        <v>70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7"/>
      <c r="Q76" s="13"/>
      <c r="R76" s="8"/>
      <c r="S76" s="8"/>
    </row>
    <row r="77" spans="1:19" ht="12.75" hidden="1">
      <c r="A77" s="3"/>
      <c r="B77" s="8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7"/>
      <c r="Q77" s="13"/>
      <c r="R77" s="8"/>
      <c r="S77" s="8"/>
    </row>
    <row r="78" spans="1:19" ht="12.75" hidden="1">
      <c r="A78" s="3"/>
      <c r="B78" s="8"/>
      <c r="C78" s="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7"/>
      <c r="Q78" s="13"/>
      <c r="R78" s="8"/>
      <c r="S78" s="8"/>
    </row>
    <row r="79" spans="1:19" ht="12.75" hidden="1">
      <c r="A79" s="3"/>
      <c r="B79" s="8"/>
      <c r="C79" s="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7"/>
      <c r="Q79" s="13"/>
      <c r="R79" s="8"/>
      <c r="S79" s="8"/>
    </row>
    <row r="80" spans="1:19" ht="12.75" hidden="1">
      <c r="A80" s="3"/>
      <c r="B80" s="8"/>
      <c r="C80" s="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7"/>
      <c r="Q80" s="13"/>
      <c r="R80" s="8"/>
      <c r="S80" s="8"/>
    </row>
    <row r="81" spans="1:19" ht="12.75" hidden="1">
      <c r="A81" s="3"/>
      <c r="B81" s="8"/>
      <c r="C81" s="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7"/>
      <c r="Q81" s="13"/>
      <c r="R81" s="8"/>
      <c r="S81" s="8"/>
    </row>
    <row r="82" spans="1:19" ht="12.75">
      <c r="A82" s="39" t="s">
        <v>76</v>
      </c>
      <c r="B82" s="12" t="s">
        <v>77</v>
      </c>
      <c r="C82" s="37" t="s">
        <v>70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38">
        <f>O83</f>
        <v>1119.35</v>
      </c>
      <c r="P82" s="7"/>
      <c r="Q82" s="38">
        <v>1059.53</v>
      </c>
      <c r="R82" s="8">
        <v>1</v>
      </c>
      <c r="S82" s="8">
        <f>Q82*R82</f>
        <v>1059.53</v>
      </c>
    </row>
    <row r="83" spans="1:19" ht="12.75">
      <c r="A83" s="9" t="s">
        <v>78</v>
      </c>
      <c r="B83" s="8" t="s">
        <v>79</v>
      </c>
      <c r="C83" s="37" t="s">
        <v>70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38">
        <f>O88+O150</f>
        <v>1119.35</v>
      </c>
      <c r="P83" s="7"/>
      <c r="Q83" s="38">
        <f>Q84*Q85/1000</f>
        <v>1059.5342699999999</v>
      </c>
      <c r="R83" s="8">
        <v>1</v>
      </c>
      <c r="S83" s="36">
        <f aca="true" t="shared" si="5" ref="S83:S146">Q83*R83</f>
        <v>1059.5342699999999</v>
      </c>
    </row>
    <row r="84" spans="1:19" ht="12.75">
      <c r="A84" s="3"/>
      <c r="B84" s="8" t="s">
        <v>80</v>
      </c>
      <c r="C84" s="5" t="s">
        <v>81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>
        <f>O110+O152</f>
        <v>252.08999999999997</v>
      </c>
      <c r="P84" s="7"/>
      <c r="Q84" s="13">
        <f>Q110+Q152</f>
        <v>252.08999999999997</v>
      </c>
      <c r="R84" s="8">
        <v>1</v>
      </c>
      <c r="S84" s="8">
        <f t="shared" si="5"/>
        <v>252.08999999999997</v>
      </c>
    </row>
    <row r="85" spans="1:19" ht="12.75">
      <c r="A85" s="3"/>
      <c r="B85" s="8" t="s">
        <v>82</v>
      </c>
      <c r="C85" s="5" t="s">
        <v>83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38">
        <f>ROUND(O83/O84*1000,2)</f>
        <v>4440.28</v>
      </c>
      <c r="P85" s="7"/>
      <c r="Q85" s="38">
        <v>4203</v>
      </c>
      <c r="R85" s="8">
        <v>1</v>
      </c>
      <c r="S85" s="8">
        <f t="shared" si="5"/>
        <v>4203</v>
      </c>
    </row>
    <row r="86" spans="1:19" ht="12.75">
      <c r="A86" s="3"/>
      <c r="B86" s="8" t="s">
        <v>84</v>
      </c>
      <c r="C86" s="5" t="s">
        <v>85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3">
        <v>158.49</v>
      </c>
      <c r="P86" s="7"/>
      <c r="Q86" s="13">
        <v>158.49</v>
      </c>
      <c r="R86" s="8">
        <v>1</v>
      </c>
      <c r="S86" s="8">
        <f t="shared" si="5"/>
        <v>158.49</v>
      </c>
    </row>
    <row r="87" spans="1:19" ht="22.5">
      <c r="A87" s="3"/>
      <c r="B87" s="8" t="s">
        <v>84</v>
      </c>
      <c r="C87" s="5" t="s">
        <v>86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7"/>
      <c r="Q87" s="13"/>
      <c r="R87" s="8"/>
      <c r="S87" s="8">
        <f t="shared" si="5"/>
        <v>0</v>
      </c>
    </row>
    <row r="88" spans="1:19" ht="12.75">
      <c r="A88" s="9" t="s">
        <v>87</v>
      </c>
      <c r="B88" s="8" t="s">
        <v>88</v>
      </c>
      <c r="C88" s="5" t="s">
        <v>70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3">
        <f>ROUND(O89*O110/1000,2)</f>
        <v>841.33</v>
      </c>
      <c r="P88" s="7"/>
      <c r="Q88" s="13"/>
      <c r="R88" s="8">
        <v>1</v>
      </c>
      <c r="S88" s="8">
        <f t="shared" si="5"/>
        <v>0</v>
      </c>
    </row>
    <row r="89" spans="1:19" ht="12.75">
      <c r="A89" s="3"/>
      <c r="B89" s="8" t="s">
        <v>89</v>
      </c>
      <c r="C89" s="5" t="s">
        <v>90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38">
        <f>'[2]Лист1'!$G$13</f>
        <v>4342.12</v>
      </c>
      <c r="P89" s="7"/>
      <c r="Q89" s="38"/>
      <c r="R89" s="8">
        <v>1</v>
      </c>
      <c r="S89" s="8">
        <f t="shared" si="5"/>
        <v>0</v>
      </c>
    </row>
    <row r="90" spans="1:19" ht="12.75">
      <c r="A90" s="3"/>
      <c r="B90" s="8" t="s">
        <v>91</v>
      </c>
      <c r="C90" s="5" t="s">
        <v>90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38">
        <f>ROUND('[3]тарифы 2013'!$B$28*'[3]тарифы 2013'!$C$7,2)</f>
        <v>4237.76</v>
      </c>
      <c r="P90" s="7"/>
      <c r="Q90" s="38"/>
      <c r="R90" s="8">
        <v>1</v>
      </c>
      <c r="S90" s="8">
        <f t="shared" si="5"/>
        <v>0</v>
      </c>
    </row>
    <row r="91" spans="1:19" ht="22.5">
      <c r="A91" s="3"/>
      <c r="B91" s="8" t="s">
        <v>92</v>
      </c>
      <c r="C91" s="5" t="s">
        <v>70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40">
        <f>O96</f>
        <v>104.36</v>
      </c>
      <c r="P91" s="7"/>
      <c r="Q91" s="40"/>
      <c r="R91" s="8">
        <v>1</v>
      </c>
      <c r="S91" s="8">
        <f t="shared" si="5"/>
        <v>0</v>
      </c>
    </row>
    <row r="92" spans="1:19" ht="12.75" hidden="1">
      <c r="A92" s="3"/>
      <c r="B92" s="8" t="s">
        <v>93</v>
      </c>
      <c r="C92" s="5" t="s">
        <v>70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7"/>
      <c r="Q92" s="13"/>
      <c r="R92" s="8">
        <v>1</v>
      </c>
      <c r="S92" s="8">
        <f t="shared" si="5"/>
        <v>0</v>
      </c>
    </row>
    <row r="93" spans="1:19" ht="12.75" hidden="1">
      <c r="A93" s="3"/>
      <c r="B93" s="8" t="s">
        <v>94</v>
      </c>
      <c r="C93" s="5" t="s">
        <v>70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7"/>
      <c r="Q93" s="13"/>
      <c r="R93" s="8">
        <v>1</v>
      </c>
      <c r="S93" s="8">
        <f t="shared" si="5"/>
        <v>0</v>
      </c>
    </row>
    <row r="94" spans="1:19" ht="12.75" hidden="1">
      <c r="A94" s="3"/>
      <c r="B94" s="8" t="s">
        <v>95</v>
      </c>
      <c r="C94" s="5" t="s">
        <v>70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7"/>
      <c r="Q94" s="13"/>
      <c r="R94" s="8">
        <v>1</v>
      </c>
      <c r="S94" s="8">
        <f t="shared" si="5"/>
        <v>0</v>
      </c>
    </row>
    <row r="95" spans="1:19" ht="12.75" hidden="1">
      <c r="A95" s="3"/>
      <c r="B95" s="8" t="s">
        <v>96</v>
      </c>
      <c r="C95" s="5" t="s">
        <v>70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7"/>
      <c r="Q95" s="13"/>
      <c r="R95" s="8">
        <v>1</v>
      </c>
      <c r="S95" s="8">
        <f t="shared" si="5"/>
        <v>0</v>
      </c>
    </row>
    <row r="96" spans="1:19" ht="12.75">
      <c r="A96" s="3"/>
      <c r="B96" s="8" t="s">
        <v>97</v>
      </c>
      <c r="C96" s="5" t="s">
        <v>70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40">
        <f>'[3]тарифы 2013'!$E$28</f>
        <v>104.36</v>
      </c>
      <c r="P96" s="7"/>
      <c r="Q96" s="40"/>
      <c r="R96" s="8">
        <v>1</v>
      </c>
      <c r="S96" s="8">
        <f t="shared" si="5"/>
        <v>0</v>
      </c>
    </row>
    <row r="97" spans="1:19" ht="12.75" hidden="1">
      <c r="A97" s="3"/>
      <c r="B97" s="8" t="s">
        <v>98</v>
      </c>
      <c r="C97" s="5" t="s">
        <v>70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7"/>
      <c r="Q97" s="13"/>
      <c r="R97" s="8">
        <v>1</v>
      </c>
      <c r="S97" s="8">
        <f t="shared" si="5"/>
        <v>0</v>
      </c>
    </row>
    <row r="98" spans="1:19" ht="12.75" hidden="1">
      <c r="A98" s="3"/>
      <c r="B98" s="8" t="s">
        <v>99</v>
      </c>
      <c r="C98" s="5" t="s">
        <v>70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7"/>
      <c r="Q98" s="13"/>
      <c r="R98" s="8">
        <v>1</v>
      </c>
      <c r="S98" s="8">
        <f t="shared" si="5"/>
        <v>0</v>
      </c>
    </row>
    <row r="99" spans="1:19" ht="22.5" hidden="1">
      <c r="A99" s="3"/>
      <c r="B99" s="8" t="s">
        <v>100</v>
      </c>
      <c r="C99" s="5" t="s">
        <v>70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7"/>
      <c r="Q99" s="13"/>
      <c r="R99" s="8">
        <v>1</v>
      </c>
      <c r="S99" s="8">
        <f t="shared" si="5"/>
        <v>0</v>
      </c>
    </row>
    <row r="100" spans="1:19" ht="12.75" hidden="1">
      <c r="A100" s="3"/>
      <c r="B100" s="8" t="s">
        <v>93</v>
      </c>
      <c r="C100" s="5" t="s">
        <v>70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7"/>
      <c r="Q100" s="13"/>
      <c r="R100" s="8">
        <v>1</v>
      </c>
      <c r="S100" s="8">
        <f t="shared" si="5"/>
        <v>0</v>
      </c>
    </row>
    <row r="101" spans="1:19" ht="12.75" hidden="1">
      <c r="A101" s="3"/>
      <c r="B101" s="8" t="s">
        <v>94</v>
      </c>
      <c r="C101" s="5" t="s">
        <v>70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7"/>
      <c r="Q101" s="13"/>
      <c r="R101" s="8">
        <v>1</v>
      </c>
      <c r="S101" s="8">
        <f t="shared" si="5"/>
        <v>0</v>
      </c>
    </row>
    <row r="102" spans="1:19" ht="12.75" hidden="1">
      <c r="A102" s="3"/>
      <c r="B102" s="8" t="s">
        <v>95</v>
      </c>
      <c r="C102" s="5" t="s">
        <v>70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7"/>
      <c r="Q102" s="13"/>
      <c r="R102" s="8">
        <v>1</v>
      </c>
      <c r="S102" s="8">
        <f t="shared" si="5"/>
        <v>0</v>
      </c>
    </row>
    <row r="103" spans="1:19" ht="12.75" hidden="1">
      <c r="A103" s="9"/>
      <c r="B103" s="8" t="s">
        <v>96</v>
      </c>
      <c r="C103" s="5" t="s">
        <v>70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7"/>
      <c r="Q103" s="13"/>
      <c r="R103" s="8">
        <v>1</v>
      </c>
      <c r="S103" s="8">
        <f t="shared" si="5"/>
        <v>0</v>
      </c>
    </row>
    <row r="104" spans="1:19" ht="12.75" hidden="1">
      <c r="A104" s="3"/>
      <c r="B104" s="8" t="s">
        <v>97</v>
      </c>
      <c r="C104" s="5" t="s">
        <v>70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7"/>
      <c r="Q104" s="13"/>
      <c r="R104" s="8">
        <v>1</v>
      </c>
      <c r="S104" s="8">
        <f t="shared" si="5"/>
        <v>0</v>
      </c>
    </row>
    <row r="105" spans="1:19" ht="12.75" hidden="1">
      <c r="A105" s="3"/>
      <c r="B105" s="8" t="s">
        <v>98</v>
      </c>
      <c r="C105" s="5" t="s">
        <v>70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7"/>
      <c r="Q105" s="13"/>
      <c r="R105" s="8">
        <v>1</v>
      </c>
      <c r="S105" s="8">
        <f t="shared" si="5"/>
        <v>0</v>
      </c>
    </row>
    <row r="106" spans="1:19" ht="12.75" hidden="1">
      <c r="A106" s="3"/>
      <c r="B106" s="8" t="s">
        <v>99</v>
      </c>
      <c r="C106" s="5" t="s">
        <v>70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7"/>
      <c r="Q106" s="13"/>
      <c r="R106" s="8">
        <v>1</v>
      </c>
      <c r="S106" s="8">
        <f t="shared" si="5"/>
        <v>0</v>
      </c>
    </row>
    <row r="107" spans="1:19" ht="12.75" hidden="1">
      <c r="A107" s="3"/>
      <c r="B107" s="8" t="s">
        <v>101</v>
      </c>
      <c r="C107" s="5" t="s">
        <v>70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7"/>
      <c r="Q107" s="13"/>
      <c r="R107" s="8">
        <v>1</v>
      </c>
      <c r="S107" s="8">
        <f t="shared" si="5"/>
        <v>0</v>
      </c>
    </row>
    <row r="108" spans="1:19" ht="12.75" hidden="1">
      <c r="A108" s="9"/>
      <c r="B108" s="8" t="s">
        <v>102</v>
      </c>
      <c r="C108" s="5" t="s">
        <v>90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7"/>
      <c r="Q108" s="13"/>
      <c r="R108" s="8">
        <v>1</v>
      </c>
      <c r="S108" s="8">
        <f t="shared" si="5"/>
        <v>0</v>
      </c>
    </row>
    <row r="109" spans="1:19" ht="22.5" hidden="1">
      <c r="A109" s="3"/>
      <c r="B109" s="8" t="s">
        <v>103</v>
      </c>
      <c r="C109" s="5" t="s">
        <v>104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7"/>
      <c r="Q109" s="13"/>
      <c r="R109" s="8">
        <v>1</v>
      </c>
      <c r="S109" s="8">
        <f t="shared" si="5"/>
        <v>0</v>
      </c>
    </row>
    <row r="110" spans="1:19" ht="12.75">
      <c r="A110" s="3"/>
      <c r="B110" s="8" t="s">
        <v>105</v>
      </c>
      <c r="C110" s="5" t="s">
        <v>104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>
        <f>O115</f>
        <v>193.76</v>
      </c>
      <c r="P110" s="7"/>
      <c r="Q110" s="13">
        <f>Q115</f>
        <v>193.76</v>
      </c>
      <c r="R110" s="8">
        <v>1</v>
      </c>
      <c r="S110" s="8">
        <f t="shared" si="5"/>
        <v>193.76</v>
      </c>
    </row>
    <row r="111" spans="1:19" ht="12.75" hidden="1">
      <c r="A111" s="3"/>
      <c r="B111" s="8" t="s">
        <v>93</v>
      </c>
      <c r="C111" s="5" t="s">
        <v>104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7"/>
      <c r="Q111" s="13"/>
      <c r="R111" s="8">
        <v>1</v>
      </c>
      <c r="S111" s="8">
        <f t="shared" si="5"/>
        <v>0</v>
      </c>
    </row>
    <row r="112" spans="1:19" ht="12.75" hidden="1">
      <c r="A112" s="3"/>
      <c r="B112" s="8" t="s">
        <v>94</v>
      </c>
      <c r="C112" s="5" t="s">
        <v>104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7"/>
      <c r="Q112" s="13"/>
      <c r="R112" s="8">
        <v>1</v>
      </c>
      <c r="S112" s="8">
        <f t="shared" si="5"/>
        <v>0</v>
      </c>
    </row>
    <row r="113" spans="1:19" ht="12.75" hidden="1">
      <c r="A113" s="9"/>
      <c r="B113" s="8" t="s">
        <v>95</v>
      </c>
      <c r="C113" s="5" t="s">
        <v>104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7"/>
      <c r="Q113" s="13"/>
      <c r="R113" s="8">
        <v>1</v>
      </c>
      <c r="S113" s="8">
        <f t="shared" si="5"/>
        <v>0</v>
      </c>
    </row>
    <row r="114" spans="1:19" ht="12.75" hidden="1">
      <c r="A114" s="3"/>
      <c r="B114" s="8" t="s">
        <v>96</v>
      </c>
      <c r="C114" s="5" t="s">
        <v>104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7"/>
      <c r="Q114" s="13"/>
      <c r="R114" s="8">
        <v>1</v>
      </c>
      <c r="S114" s="8">
        <f t="shared" si="5"/>
        <v>0</v>
      </c>
    </row>
    <row r="115" spans="1:19" ht="12.75">
      <c r="A115" s="3"/>
      <c r="B115" s="8" t="s">
        <v>97</v>
      </c>
      <c r="C115" s="5" t="s">
        <v>104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>
        <f>'[2]Лист1'!$G$11</f>
        <v>193.76</v>
      </c>
      <c r="P115" s="7"/>
      <c r="Q115" s="13">
        <f>'[2]Лист1'!$G$11</f>
        <v>193.76</v>
      </c>
      <c r="R115" s="8">
        <v>1</v>
      </c>
      <c r="S115" s="8">
        <f t="shared" si="5"/>
        <v>193.76</v>
      </c>
    </row>
    <row r="116" spans="1:19" ht="12.75" hidden="1">
      <c r="A116" s="3"/>
      <c r="B116" s="8" t="s">
        <v>98</v>
      </c>
      <c r="C116" s="5" t="s">
        <v>104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7"/>
      <c r="Q116" s="13"/>
      <c r="R116" s="8">
        <v>1</v>
      </c>
      <c r="S116" s="8">
        <f t="shared" si="5"/>
        <v>0</v>
      </c>
    </row>
    <row r="117" spans="1:19" ht="12.75" hidden="1">
      <c r="A117" s="3"/>
      <c r="B117" s="8" t="s">
        <v>99</v>
      </c>
      <c r="C117" s="5" t="s">
        <v>104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7"/>
      <c r="Q117" s="13"/>
      <c r="R117" s="8">
        <v>1</v>
      </c>
      <c r="S117" s="8">
        <f t="shared" si="5"/>
        <v>0</v>
      </c>
    </row>
    <row r="118" spans="1:19" ht="12.75" hidden="1">
      <c r="A118" s="9"/>
      <c r="B118" s="8"/>
      <c r="C118" s="3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7"/>
      <c r="Q118" s="13"/>
      <c r="R118" s="8">
        <v>1</v>
      </c>
      <c r="S118" s="8">
        <f t="shared" si="5"/>
        <v>0</v>
      </c>
    </row>
    <row r="119" spans="1:19" ht="12.75" hidden="1">
      <c r="A119" s="9" t="s">
        <v>106</v>
      </c>
      <c r="B119" s="8" t="s">
        <v>107</v>
      </c>
      <c r="C119" s="5" t="s">
        <v>70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7"/>
      <c r="Q119" s="13"/>
      <c r="R119" s="8">
        <v>1</v>
      </c>
      <c r="S119" s="8">
        <f t="shared" si="5"/>
        <v>0</v>
      </c>
    </row>
    <row r="120" spans="1:19" ht="12.75" hidden="1">
      <c r="A120" s="3"/>
      <c r="B120" s="8" t="s">
        <v>89</v>
      </c>
      <c r="C120" s="5" t="s">
        <v>90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7"/>
      <c r="Q120" s="13"/>
      <c r="R120" s="8">
        <v>1</v>
      </c>
      <c r="S120" s="8">
        <f t="shared" si="5"/>
        <v>0</v>
      </c>
    </row>
    <row r="121" spans="1:19" ht="12.75" hidden="1">
      <c r="A121" s="3"/>
      <c r="B121" s="8" t="s">
        <v>91</v>
      </c>
      <c r="C121" s="5" t="s">
        <v>90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7"/>
      <c r="Q121" s="13"/>
      <c r="R121" s="8">
        <v>1</v>
      </c>
      <c r="S121" s="8">
        <f t="shared" si="5"/>
        <v>0</v>
      </c>
    </row>
    <row r="122" spans="1:19" ht="22.5" hidden="1">
      <c r="A122" s="3"/>
      <c r="B122" s="8" t="s">
        <v>92</v>
      </c>
      <c r="C122" s="5" t="s">
        <v>70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7"/>
      <c r="Q122" s="13"/>
      <c r="R122" s="8">
        <v>1</v>
      </c>
      <c r="S122" s="8">
        <f t="shared" si="5"/>
        <v>0</v>
      </c>
    </row>
    <row r="123" spans="1:19" ht="12.75" hidden="1">
      <c r="A123" s="9"/>
      <c r="B123" s="8" t="s">
        <v>93</v>
      </c>
      <c r="C123" s="5" t="s">
        <v>70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7"/>
      <c r="Q123" s="13"/>
      <c r="R123" s="8">
        <v>1</v>
      </c>
      <c r="S123" s="8">
        <f t="shared" si="5"/>
        <v>0</v>
      </c>
    </row>
    <row r="124" spans="1:19" ht="12.75" hidden="1">
      <c r="A124" s="3"/>
      <c r="B124" s="8" t="s">
        <v>94</v>
      </c>
      <c r="C124" s="5" t="s">
        <v>70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7"/>
      <c r="Q124" s="13"/>
      <c r="R124" s="8">
        <v>1</v>
      </c>
      <c r="S124" s="8">
        <f t="shared" si="5"/>
        <v>0</v>
      </c>
    </row>
    <row r="125" spans="1:19" ht="12.75" hidden="1">
      <c r="A125" s="3"/>
      <c r="B125" s="8" t="s">
        <v>95</v>
      </c>
      <c r="C125" s="5" t="s">
        <v>70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7"/>
      <c r="Q125" s="13"/>
      <c r="R125" s="8">
        <v>1</v>
      </c>
      <c r="S125" s="8">
        <f t="shared" si="5"/>
        <v>0</v>
      </c>
    </row>
    <row r="126" spans="1:19" ht="12.75" hidden="1">
      <c r="A126" s="3"/>
      <c r="B126" s="8" t="s">
        <v>96</v>
      </c>
      <c r="C126" s="5" t="s">
        <v>70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7"/>
      <c r="Q126" s="13"/>
      <c r="R126" s="8">
        <v>1</v>
      </c>
      <c r="S126" s="8">
        <f t="shared" si="5"/>
        <v>0</v>
      </c>
    </row>
    <row r="127" spans="1:19" ht="12.75" hidden="1">
      <c r="A127" s="3"/>
      <c r="B127" s="8" t="s">
        <v>97</v>
      </c>
      <c r="C127" s="5" t="s">
        <v>70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7"/>
      <c r="Q127" s="13"/>
      <c r="R127" s="8">
        <v>1</v>
      </c>
      <c r="S127" s="8">
        <f t="shared" si="5"/>
        <v>0</v>
      </c>
    </row>
    <row r="128" spans="1:19" ht="12.75" hidden="1">
      <c r="A128" s="9"/>
      <c r="B128" s="8" t="s">
        <v>98</v>
      </c>
      <c r="C128" s="5" t="s">
        <v>70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7"/>
      <c r="Q128" s="13"/>
      <c r="R128" s="8">
        <v>1</v>
      </c>
      <c r="S128" s="8">
        <f t="shared" si="5"/>
        <v>0</v>
      </c>
    </row>
    <row r="129" spans="1:19" ht="12.75" hidden="1">
      <c r="A129" s="3"/>
      <c r="B129" s="8" t="s">
        <v>99</v>
      </c>
      <c r="C129" s="5" t="s">
        <v>70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7"/>
      <c r="Q129" s="13"/>
      <c r="R129" s="8">
        <v>1</v>
      </c>
      <c r="S129" s="8">
        <f t="shared" si="5"/>
        <v>0</v>
      </c>
    </row>
    <row r="130" spans="1:19" ht="22.5" hidden="1">
      <c r="A130" s="3"/>
      <c r="B130" s="8" t="s">
        <v>100</v>
      </c>
      <c r="C130" s="5" t="s">
        <v>70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7"/>
      <c r="Q130" s="13"/>
      <c r="R130" s="8">
        <v>1</v>
      </c>
      <c r="S130" s="8">
        <f t="shared" si="5"/>
        <v>0</v>
      </c>
    </row>
    <row r="131" spans="1:19" ht="12.75" hidden="1">
      <c r="A131" s="3"/>
      <c r="B131" s="8" t="s">
        <v>93</v>
      </c>
      <c r="C131" s="5" t="s">
        <v>70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7"/>
      <c r="Q131" s="13"/>
      <c r="R131" s="8">
        <v>1</v>
      </c>
      <c r="S131" s="8">
        <f t="shared" si="5"/>
        <v>0</v>
      </c>
    </row>
    <row r="132" spans="1:19" ht="12.75" hidden="1">
      <c r="A132" s="3"/>
      <c r="B132" s="8" t="s">
        <v>94</v>
      </c>
      <c r="C132" s="5" t="s">
        <v>70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7"/>
      <c r="Q132" s="13"/>
      <c r="R132" s="8">
        <v>1</v>
      </c>
      <c r="S132" s="8">
        <f t="shared" si="5"/>
        <v>0</v>
      </c>
    </row>
    <row r="133" spans="1:19" ht="12.75" hidden="1">
      <c r="A133" s="9"/>
      <c r="B133" s="8" t="s">
        <v>95</v>
      </c>
      <c r="C133" s="5" t="s">
        <v>70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7"/>
      <c r="Q133" s="13"/>
      <c r="R133" s="8">
        <v>1</v>
      </c>
      <c r="S133" s="8">
        <f t="shared" si="5"/>
        <v>0</v>
      </c>
    </row>
    <row r="134" spans="1:19" ht="12.75" hidden="1">
      <c r="A134" s="3"/>
      <c r="B134" s="8" t="s">
        <v>96</v>
      </c>
      <c r="C134" s="5" t="s">
        <v>70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7"/>
      <c r="Q134" s="13"/>
      <c r="R134" s="8">
        <v>1</v>
      </c>
      <c r="S134" s="8">
        <f t="shared" si="5"/>
        <v>0</v>
      </c>
    </row>
    <row r="135" spans="1:19" ht="12.75" hidden="1">
      <c r="A135" s="3"/>
      <c r="B135" s="8" t="s">
        <v>97</v>
      </c>
      <c r="C135" s="5" t="s">
        <v>70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7"/>
      <c r="Q135" s="13"/>
      <c r="R135" s="8">
        <v>1</v>
      </c>
      <c r="S135" s="8">
        <f t="shared" si="5"/>
        <v>0</v>
      </c>
    </row>
    <row r="136" spans="1:19" ht="12.75" hidden="1">
      <c r="A136" s="3"/>
      <c r="B136" s="8" t="s">
        <v>98</v>
      </c>
      <c r="C136" s="5" t="s">
        <v>70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7"/>
      <c r="Q136" s="13"/>
      <c r="R136" s="8">
        <v>1</v>
      </c>
      <c r="S136" s="8">
        <f t="shared" si="5"/>
        <v>0</v>
      </c>
    </row>
    <row r="137" spans="1:19" ht="12.75" hidden="1">
      <c r="A137" s="3"/>
      <c r="B137" s="8" t="s">
        <v>99</v>
      </c>
      <c r="C137" s="5" t="s">
        <v>70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7"/>
      <c r="Q137" s="13"/>
      <c r="R137" s="8">
        <v>1</v>
      </c>
      <c r="S137" s="8">
        <f t="shared" si="5"/>
        <v>0</v>
      </c>
    </row>
    <row r="138" spans="1:19" ht="12.75" hidden="1">
      <c r="A138" s="9"/>
      <c r="B138" s="8" t="s">
        <v>101</v>
      </c>
      <c r="C138" s="5" t="s">
        <v>70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7"/>
      <c r="Q138" s="13"/>
      <c r="R138" s="8">
        <v>1</v>
      </c>
      <c r="S138" s="8">
        <f t="shared" si="5"/>
        <v>0</v>
      </c>
    </row>
    <row r="139" spans="1:19" ht="12.75" hidden="1">
      <c r="A139" s="3"/>
      <c r="B139" s="8" t="s">
        <v>102</v>
      </c>
      <c r="C139" s="5" t="s">
        <v>90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7"/>
      <c r="Q139" s="13"/>
      <c r="R139" s="8">
        <v>1</v>
      </c>
      <c r="S139" s="8">
        <f t="shared" si="5"/>
        <v>0</v>
      </c>
    </row>
    <row r="140" spans="1:19" ht="22.5" hidden="1">
      <c r="A140" s="3"/>
      <c r="B140" s="8" t="s">
        <v>103</v>
      </c>
      <c r="C140" s="5" t="s">
        <v>104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7"/>
      <c r="Q140" s="13"/>
      <c r="R140" s="8">
        <v>1</v>
      </c>
      <c r="S140" s="8">
        <f t="shared" si="5"/>
        <v>0</v>
      </c>
    </row>
    <row r="141" spans="1:19" ht="12.75" hidden="1">
      <c r="A141" s="3"/>
      <c r="B141" s="8" t="s">
        <v>105</v>
      </c>
      <c r="C141" s="5" t="s">
        <v>104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7"/>
      <c r="Q141" s="13"/>
      <c r="R141" s="8">
        <v>1</v>
      </c>
      <c r="S141" s="8">
        <f t="shared" si="5"/>
        <v>0</v>
      </c>
    </row>
    <row r="142" spans="1:19" ht="12.75" hidden="1">
      <c r="A142" s="3"/>
      <c r="B142" s="8" t="s">
        <v>93</v>
      </c>
      <c r="C142" s="5" t="s">
        <v>104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7"/>
      <c r="Q142" s="13"/>
      <c r="R142" s="8">
        <v>1</v>
      </c>
      <c r="S142" s="8">
        <f t="shared" si="5"/>
        <v>0</v>
      </c>
    </row>
    <row r="143" spans="1:19" ht="12.75" hidden="1">
      <c r="A143" s="9"/>
      <c r="B143" s="8" t="s">
        <v>94</v>
      </c>
      <c r="C143" s="5" t="s">
        <v>104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7"/>
      <c r="Q143" s="13"/>
      <c r="R143" s="8">
        <v>1</v>
      </c>
      <c r="S143" s="8">
        <f t="shared" si="5"/>
        <v>0</v>
      </c>
    </row>
    <row r="144" spans="1:19" ht="12.75" hidden="1">
      <c r="A144" s="3"/>
      <c r="B144" s="8" t="s">
        <v>95</v>
      </c>
      <c r="C144" s="5" t="s">
        <v>104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7"/>
      <c r="Q144" s="13"/>
      <c r="R144" s="8">
        <v>1</v>
      </c>
      <c r="S144" s="8">
        <f t="shared" si="5"/>
        <v>0</v>
      </c>
    </row>
    <row r="145" spans="1:19" ht="12.75" hidden="1">
      <c r="A145" s="3"/>
      <c r="B145" s="8" t="s">
        <v>96</v>
      </c>
      <c r="C145" s="5" t="s">
        <v>104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7"/>
      <c r="Q145" s="13"/>
      <c r="R145" s="8">
        <v>1</v>
      </c>
      <c r="S145" s="8">
        <f t="shared" si="5"/>
        <v>0</v>
      </c>
    </row>
    <row r="146" spans="1:19" ht="12.75" hidden="1">
      <c r="A146" s="3"/>
      <c r="B146" s="8" t="s">
        <v>97</v>
      </c>
      <c r="C146" s="5" t="s">
        <v>104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7"/>
      <c r="Q146" s="13"/>
      <c r="R146" s="8">
        <v>1</v>
      </c>
      <c r="S146" s="8">
        <f t="shared" si="5"/>
        <v>0</v>
      </c>
    </row>
    <row r="147" spans="1:19" ht="12.75" hidden="1">
      <c r="A147" s="3"/>
      <c r="B147" s="8" t="s">
        <v>98</v>
      </c>
      <c r="C147" s="5" t="s">
        <v>104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7"/>
      <c r="Q147" s="13"/>
      <c r="R147" s="8">
        <v>1</v>
      </c>
      <c r="S147" s="8">
        <f aca="true" t="shared" si="6" ref="S147:S210">Q147*R147</f>
        <v>0</v>
      </c>
    </row>
    <row r="148" spans="1:19" ht="12.75" hidden="1">
      <c r="A148" s="9"/>
      <c r="B148" s="8" t="s">
        <v>99</v>
      </c>
      <c r="C148" s="5" t="s">
        <v>104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7"/>
      <c r="Q148" s="13"/>
      <c r="R148" s="8">
        <v>1</v>
      </c>
      <c r="S148" s="8">
        <f t="shared" si="6"/>
        <v>0</v>
      </c>
    </row>
    <row r="149" spans="1:19" ht="12.75" hidden="1">
      <c r="A149" s="3"/>
      <c r="B149" s="8"/>
      <c r="C149" s="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7"/>
      <c r="Q149" s="13"/>
      <c r="R149" s="8">
        <v>1</v>
      </c>
      <c r="S149" s="8">
        <f t="shared" si="6"/>
        <v>0</v>
      </c>
    </row>
    <row r="150" spans="1:19" ht="12.75">
      <c r="A150" s="9" t="s">
        <v>108</v>
      </c>
      <c r="B150" s="41" t="s">
        <v>109</v>
      </c>
      <c r="C150" s="5" t="s">
        <v>70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>
        <f>ROUND(O152*O151/1000,2)</f>
        <v>278.02</v>
      </c>
      <c r="P150" s="7"/>
      <c r="Q150" s="13"/>
      <c r="R150" s="8">
        <v>1</v>
      </c>
      <c r="S150" s="8">
        <f t="shared" si="6"/>
        <v>0</v>
      </c>
    </row>
    <row r="151" spans="1:19" ht="12.75">
      <c r="A151" s="3"/>
      <c r="B151" s="41" t="s">
        <v>89</v>
      </c>
      <c r="C151" s="5" t="s">
        <v>90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38">
        <f>'[2]Лист1'!$G$14</f>
        <v>4766.33</v>
      </c>
      <c r="P151" s="7"/>
      <c r="Q151" s="38"/>
      <c r="R151" s="8">
        <v>1</v>
      </c>
      <c r="S151" s="8">
        <f t="shared" si="6"/>
        <v>0</v>
      </c>
    </row>
    <row r="152" spans="1:19" ht="12.75">
      <c r="A152" s="3"/>
      <c r="B152" s="41" t="s">
        <v>105</v>
      </c>
      <c r="C152" s="5" t="s">
        <v>81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>
        <f>'[2]Лист1'!$G$12</f>
        <v>58.33</v>
      </c>
      <c r="P152" s="7"/>
      <c r="Q152" s="13">
        <f>'[2]Лист1'!$G$12</f>
        <v>58.33</v>
      </c>
      <c r="R152" s="8">
        <v>1</v>
      </c>
      <c r="S152" s="8">
        <f t="shared" si="6"/>
        <v>58.33</v>
      </c>
    </row>
    <row r="153" spans="1:19" ht="12.75" hidden="1">
      <c r="A153" s="9"/>
      <c r="B153" s="8"/>
      <c r="C153" s="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7"/>
      <c r="Q153" s="13"/>
      <c r="R153" s="8"/>
      <c r="S153" s="8">
        <f t="shared" si="6"/>
        <v>0</v>
      </c>
    </row>
    <row r="154" spans="1:19" ht="12.75" hidden="1">
      <c r="A154" s="3"/>
      <c r="B154" s="8"/>
      <c r="C154" s="5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7"/>
      <c r="Q154" s="13"/>
      <c r="R154" s="8"/>
      <c r="S154" s="8">
        <f t="shared" si="6"/>
        <v>0</v>
      </c>
    </row>
    <row r="155" spans="1:19" ht="12.75" hidden="1">
      <c r="A155" s="3"/>
      <c r="B155" s="8"/>
      <c r="C155" s="5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7"/>
      <c r="Q155" s="13"/>
      <c r="R155" s="8"/>
      <c r="S155" s="8">
        <f t="shared" si="6"/>
        <v>0</v>
      </c>
    </row>
    <row r="156" spans="1:19" ht="12.75" hidden="1">
      <c r="A156" s="3"/>
      <c r="B156" s="8"/>
      <c r="C156" s="5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7"/>
      <c r="Q156" s="13"/>
      <c r="R156" s="8"/>
      <c r="S156" s="8">
        <f t="shared" si="6"/>
        <v>0</v>
      </c>
    </row>
    <row r="157" spans="1:19" ht="12.75" hidden="1">
      <c r="A157" s="3"/>
      <c r="B157" s="8"/>
      <c r="C157" s="5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7"/>
      <c r="Q157" s="13"/>
      <c r="R157" s="8"/>
      <c r="S157" s="8">
        <f t="shared" si="6"/>
        <v>0</v>
      </c>
    </row>
    <row r="158" spans="1:19" ht="12.75" hidden="1">
      <c r="A158" s="9"/>
      <c r="B158" s="8"/>
      <c r="C158" s="5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7"/>
      <c r="Q158" s="13"/>
      <c r="R158" s="8"/>
      <c r="S158" s="8">
        <f t="shared" si="6"/>
        <v>0</v>
      </c>
    </row>
    <row r="159" spans="1:19" ht="12.75" hidden="1">
      <c r="A159" s="3"/>
      <c r="B159" s="8"/>
      <c r="C159" s="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7"/>
      <c r="Q159" s="13"/>
      <c r="R159" s="8"/>
      <c r="S159" s="8">
        <f t="shared" si="6"/>
        <v>0</v>
      </c>
    </row>
    <row r="160" spans="1:19" ht="12.75" hidden="1">
      <c r="A160" s="9" t="s">
        <v>110</v>
      </c>
      <c r="B160" s="8" t="s">
        <v>29</v>
      </c>
      <c r="C160" s="37" t="s">
        <v>70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7"/>
      <c r="Q160" s="13"/>
      <c r="R160" s="8"/>
      <c r="S160" s="8">
        <f t="shared" si="6"/>
        <v>0</v>
      </c>
    </row>
    <row r="161" spans="1:19" ht="12.75" hidden="1">
      <c r="A161" s="3"/>
      <c r="B161" s="8" t="s">
        <v>111</v>
      </c>
      <c r="C161" s="5" t="s">
        <v>112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7"/>
      <c r="Q161" s="13"/>
      <c r="R161" s="8"/>
      <c r="S161" s="8">
        <f t="shared" si="6"/>
        <v>0</v>
      </c>
    </row>
    <row r="162" spans="1:19" ht="12.75" hidden="1">
      <c r="A162" s="3"/>
      <c r="B162" s="8" t="s">
        <v>113</v>
      </c>
      <c r="C162" s="5" t="s">
        <v>114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7"/>
      <c r="Q162" s="13"/>
      <c r="R162" s="8"/>
      <c r="S162" s="8">
        <f t="shared" si="6"/>
        <v>0</v>
      </c>
    </row>
    <row r="163" spans="1:19" ht="12.75" hidden="1">
      <c r="A163" s="3"/>
      <c r="B163" s="8" t="s">
        <v>84</v>
      </c>
      <c r="C163" s="5" t="s">
        <v>85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7"/>
      <c r="Q163" s="13"/>
      <c r="R163" s="8"/>
      <c r="S163" s="8">
        <f t="shared" si="6"/>
        <v>0</v>
      </c>
    </row>
    <row r="164" spans="1:19" ht="22.5" hidden="1">
      <c r="A164" s="3"/>
      <c r="B164" s="8" t="s">
        <v>84</v>
      </c>
      <c r="C164" s="5" t="s">
        <v>86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7"/>
      <c r="Q164" s="13"/>
      <c r="R164" s="8"/>
      <c r="S164" s="8">
        <f t="shared" si="6"/>
        <v>0</v>
      </c>
    </row>
    <row r="165" spans="1:19" ht="12.75" hidden="1">
      <c r="A165" s="3"/>
      <c r="B165" s="8" t="s">
        <v>115</v>
      </c>
      <c r="C165" s="5" t="s">
        <v>116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7"/>
      <c r="Q165" s="13"/>
      <c r="R165" s="8"/>
      <c r="S165" s="8">
        <f t="shared" si="6"/>
        <v>0</v>
      </c>
    </row>
    <row r="166" spans="1:19" ht="12.75" hidden="1">
      <c r="A166" s="3"/>
      <c r="B166" s="8" t="s">
        <v>111</v>
      </c>
      <c r="C166" s="5" t="s">
        <v>112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7"/>
      <c r="Q166" s="13"/>
      <c r="R166" s="8"/>
      <c r="S166" s="8">
        <f t="shared" si="6"/>
        <v>0</v>
      </c>
    </row>
    <row r="167" spans="1:19" s="44" customFormat="1" ht="12.75" hidden="1">
      <c r="A167" s="3"/>
      <c r="B167" s="8" t="s">
        <v>117</v>
      </c>
      <c r="C167" s="5" t="s">
        <v>114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42"/>
      <c r="P167" s="43"/>
      <c r="Q167" s="42"/>
      <c r="R167" s="12"/>
      <c r="S167" s="8">
        <f t="shared" si="6"/>
        <v>0</v>
      </c>
    </row>
    <row r="168" spans="1:19" ht="12.75" hidden="1">
      <c r="A168" s="3"/>
      <c r="B168" s="8" t="s">
        <v>118</v>
      </c>
      <c r="C168" s="5" t="s">
        <v>116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7"/>
      <c r="Q168" s="13"/>
      <c r="R168" s="8"/>
      <c r="S168" s="8">
        <f t="shared" si="6"/>
        <v>0</v>
      </c>
    </row>
    <row r="169" spans="1:19" ht="12.75" hidden="1">
      <c r="A169" s="3"/>
      <c r="B169" s="8" t="s">
        <v>119</v>
      </c>
      <c r="C169" s="5" t="s">
        <v>112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7"/>
      <c r="Q169" s="13"/>
      <c r="R169" s="8"/>
      <c r="S169" s="8">
        <f t="shared" si="6"/>
        <v>0</v>
      </c>
    </row>
    <row r="170" spans="1:19" ht="12.75" hidden="1">
      <c r="A170" s="3"/>
      <c r="B170" s="8" t="s">
        <v>120</v>
      </c>
      <c r="C170" s="5" t="s">
        <v>114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7"/>
      <c r="Q170" s="13"/>
      <c r="R170" s="8"/>
      <c r="S170" s="8">
        <f t="shared" si="6"/>
        <v>0</v>
      </c>
    </row>
    <row r="171" spans="1:19" ht="12.75" hidden="1">
      <c r="A171" s="3"/>
      <c r="B171" s="8" t="s">
        <v>121</v>
      </c>
      <c r="C171" s="5" t="s">
        <v>116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7"/>
      <c r="Q171" s="13"/>
      <c r="R171" s="8"/>
      <c r="S171" s="8">
        <f t="shared" si="6"/>
        <v>0</v>
      </c>
    </row>
    <row r="172" spans="1:19" ht="12.75" hidden="1">
      <c r="A172" s="3"/>
      <c r="B172" s="8" t="s">
        <v>119</v>
      </c>
      <c r="C172" s="5" t="s">
        <v>112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7"/>
      <c r="Q172" s="13"/>
      <c r="R172" s="8"/>
      <c r="S172" s="8">
        <f t="shared" si="6"/>
        <v>0</v>
      </c>
    </row>
    <row r="173" spans="1:19" ht="12.75" hidden="1">
      <c r="A173" s="39"/>
      <c r="B173" s="8" t="s">
        <v>120</v>
      </c>
      <c r="C173" s="5" t="s">
        <v>114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7"/>
      <c r="Q173" s="13"/>
      <c r="R173" s="8"/>
      <c r="S173" s="8">
        <f t="shared" si="6"/>
        <v>0</v>
      </c>
    </row>
    <row r="174" spans="1:19" ht="12.75" hidden="1">
      <c r="A174" s="3"/>
      <c r="B174" s="8" t="s">
        <v>122</v>
      </c>
      <c r="C174" s="5" t="s">
        <v>116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7"/>
      <c r="Q174" s="13"/>
      <c r="R174" s="8"/>
      <c r="S174" s="8">
        <f t="shared" si="6"/>
        <v>0</v>
      </c>
    </row>
    <row r="175" spans="1:19" ht="12.75" hidden="1">
      <c r="A175" s="3"/>
      <c r="B175" s="8"/>
      <c r="C175" s="5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7"/>
      <c r="Q175" s="13"/>
      <c r="R175" s="8"/>
      <c r="S175" s="8">
        <f t="shared" si="6"/>
        <v>0</v>
      </c>
    </row>
    <row r="176" spans="1:19" ht="12.75" hidden="1">
      <c r="A176" s="3"/>
      <c r="B176" s="8"/>
      <c r="C176" s="5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7"/>
      <c r="Q176" s="13"/>
      <c r="R176" s="8"/>
      <c r="S176" s="8">
        <f t="shared" si="6"/>
        <v>0</v>
      </c>
    </row>
    <row r="177" spans="1:19" ht="12.75" hidden="1">
      <c r="A177" s="3"/>
      <c r="B177" s="41"/>
      <c r="C177" s="45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7"/>
      <c r="Q177" s="13"/>
      <c r="R177" s="8"/>
      <c r="S177" s="8">
        <f t="shared" si="6"/>
        <v>0</v>
      </c>
    </row>
    <row r="178" spans="1:19" ht="12.75" hidden="1">
      <c r="A178" s="3"/>
      <c r="B178" s="8"/>
      <c r="C178" s="45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7"/>
      <c r="Q178" s="13"/>
      <c r="R178" s="8"/>
      <c r="S178" s="8">
        <f t="shared" si="6"/>
        <v>0</v>
      </c>
    </row>
    <row r="179" spans="1:19" ht="12.75" hidden="1">
      <c r="A179" s="3"/>
      <c r="B179" s="8"/>
      <c r="C179" s="45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7"/>
      <c r="Q179" s="13"/>
      <c r="R179" s="8"/>
      <c r="S179" s="8">
        <f t="shared" si="6"/>
        <v>0</v>
      </c>
    </row>
    <row r="180" spans="1:19" ht="12.75" hidden="1">
      <c r="A180" s="3"/>
      <c r="B180" s="41"/>
      <c r="C180" s="45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7"/>
      <c r="Q180" s="13"/>
      <c r="R180" s="8"/>
      <c r="S180" s="8">
        <f t="shared" si="6"/>
        <v>0</v>
      </c>
    </row>
    <row r="181" spans="1:19" ht="12.75" hidden="1">
      <c r="A181" s="3"/>
      <c r="B181" s="8"/>
      <c r="C181" s="45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7"/>
      <c r="Q181" s="13"/>
      <c r="R181" s="8"/>
      <c r="S181" s="8">
        <f t="shared" si="6"/>
        <v>0</v>
      </c>
    </row>
    <row r="182" spans="1:19" s="44" customFormat="1" ht="12.75" hidden="1">
      <c r="A182" s="39"/>
      <c r="B182" s="8"/>
      <c r="C182" s="4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42"/>
      <c r="P182" s="43"/>
      <c r="Q182" s="42"/>
      <c r="R182" s="12"/>
      <c r="S182" s="8">
        <f t="shared" si="6"/>
        <v>0</v>
      </c>
    </row>
    <row r="183" spans="1:19" ht="12.75" hidden="1">
      <c r="A183" s="3"/>
      <c r="B183" s="41"/>
      <c r="C183" s="45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7"/>
      <c r="Q183" s="13"/>
      <c r="R183" s="8"/>
      <c r="S183" s="8">
        <f t="shared" si="6"/>
        <v>0</v>
      </c>
    </row>
    <row r="184" spans="1:19" ht="12.75" hidden="1">
      <c r="A184" s="9" t="s">
        <v>123</v>
      </c>
      <c r="B184" s="8" t="s">
        <v>124</v>
      </c>
      <c r="C184" s="37" t="s">
        <v>70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7"/>
      <c r="Q184" s="13"/>
      <c r="R184" s="8"/>
      <c r="S184" s="8">
        <f t="shared" si="6"/>
        <v>0</v>
      </c>
    </row>
    <row r="185" spans="1:19" s="44" customFormat="1" ht="12.75" hidden="1">
      <c r="A185" s="3"/>
      <c r="B185" s="8" t="s">
        <v>111</v>
      </c>
      <c r="C185" s="5" t="s">
        <v>112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42"/>
      <c r="P185" s="43"/>
      <c r="Q185" s="42"/>
      <c r="R185" s="12"/>
      <c r="S185" s="8">
        <f t="shared" si="6"/>
        <v>0</v>
      </c>
    </row>
    <row r="186" spans="1:19" ht="12.75" hidden="1">
      <c r="A186" s="3"/>
      <c r="B186" s="8" t="s">
        <v>120</v>
      </c>
      <c r="C186" s="5" t="s">
        <v>83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7"/>
      <c r="Q186" s="13"/>
      <c r="R186" s="8"/>
      <c r="S186" s="8">
        <f t="shared" si="6"/>
        <v>0</v>
      </c>
    </row>
    <row r="187" spans="1:19" ht="12.75" hidden="1">
      <c r="A187" s="3"/>
      <c r="B187" s="8" t="s">
        <v>84</v>
      </c>
      <c r="C187" s="5" t="s">
        <v>85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7"/>
      <c r="Q187" s="13"/>
      <c r="R187" s="8"/>
      <c r="S187" s="8">
        <f t="shared" si="6"/>
        <v>0</v>
      </c>
    </row>
    <row r="188" spans="1:19" ht="22.5" hidden="1">
      <c r="A188" s="3"/>
      <c r="B188" s="8" t="s">
        <v>84</v>
      </c>
      <c r="C188" s="5" t="s">
        <v>86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7"/>
      <c r="Q188" s="13"/>
      <c r="R188" s="8"/>
      <c r="S188" s="8">
        <f t="shared" si="6"/>
        <v>0</v>
      </c>
    </row>
    <row r="189" spans="1:19" ht="12.75" hidden="1">
      <c r="A189" s="9" t="s">
        <v>125</v>
      </c>
      <c r="B189" s="8" t="s">
        <v>30</v>
      </c>
      <c r="C189" s="37" t="s">
        <v>70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7"/>
      <c r="Q189" s="13"/>
      <c r="R189" s="8"/>
      <c r="S189" s="8">
        <f t="shared" si="6"/>
        <v>0</v>
      </c>
    </row>
    <row r="190" spans="1:19" ht="12.75" hidden="1">
      <c r="A190" s="3"/>
      <c r="B190" s="8" t="s">
        <v>111</v>
      </c>
      <c r="C190" s="5" t="s">
        <v>112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7"/>
      <c r="Q190" s="13"/>
      <c r="R190" s="8"/>
      <c r="S190" s="8">
        <f t="shared" si="6"/>
        <v>0</v>
      </c>
    </row>
    <row r="191" spans="1:19" ht="12.75" hidden="1">
      <c r="A191" s="3"/>
      <c r="B191" s="8" t="s">
        <v>120</v>
      </c>
      <c r="C191" s="5" t="s">
        <v>83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7"/>
      <c r="Q191" s="13"/>
      <c r="R191" s="8"/>
      <c r="S191" s="8">
        <f t="shared" si="6"/>
        <v>0</v>
      </c>
    </row>
    <row r="192" spans="1:19" ht="12.75" hidden="1">
      <c r="A192" s="3"/>
      <c r="B192" s="8" t="s">
        <v>84</v>
      </c>
      <c r="C192" s="5" t="s">
        <v>85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7"/>
      <c r="Q192" s="13"/>
      <c r="R192" s="8"/>
      <c r="S192" s="8">
        <f t="shared" si="6"/>
        <v>0</v>
      </c>
    </row>
    <row r="193" spans="1:19" ht="22.5" hidden="1">
      <c r="A193" s="3"/>
      <c r="B193" s="8" t="s">
        <v>84</v>
      </c>
      <c r="C193" s="5" t="s">
        <v>86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7"/>
      <c r="Q193" s="13"/>
      <c r="R193" s="8"/>
      <c r="S193" s="8">
        <f t="shared" si="6"/>
        <v>0</v>
      </c>
    </row>
    <row r="194" spans="1:19" ht="12.75" hidden="1">
      <c r="A194" s="9" t="s">
        <v>126</v>
      </c>
      <c r="B194" s="8" t="s">
        <v>31</v>
      </c>
      <c r="C194" s="37" t="s">
        <v>70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7"/>
      <c r="Q194" s="13"/>
      <c r="R194" s="8"/>
      <c r="S194" s="8">
        <f t="shared" si="6"/>
        <v>0</v>
      </c>
    </row>
    <row r="195" spans="1:19" ht="12.75" hidden="1">
      <c r="A195" s="3"/>
      <c r="B195" s="8" t="s">
        <v>111</v>
      </c>
      <c r="C195" s="5" t="s">
        <v>112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7"/>
      <c r="Q195" s="13"/>
      <c r="R195" s="8"/>
      <c r="S195" s="8">
        <f t="shared" si="6"/>
        <v>0</v>
      </c>
    </row>
    <row r="196" spans="1:19" ht="12.75" hidden="1">
      <c r="A196" s="3"/>
      <c r="B196" s="8" t="s">
        <v>120</v>
      </c>
      <c r="C196" s="5" t="s">
        <v>83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7"/>
      <c r="Q196" s="13"/>
      <c r="R196" s="8"/>
      <c r="S196" s="8">
        <f t="shared" si="6"/>
        <v>0</v>
      </c>
    </row>
    <row r="197" spans="1:19" ht="12.75" hidden="1">
      <c r="A197" s="3"/>
      <c r="B197" s="8" t="s">
        <v>84</v>
      </c>
      <c r="C197" s="5" t="s">
        <v>85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7"/>
      <c r="Q197" s="13"/>
      <c r="R197" s="8"/>
      <c r="S197" s="8">
        <f t="shared" si="6"/>
        <v>0</v>
      </c>
    </row>
    <row r="198" spans="1:19" ht="22.5" hidden="1">
      <c r="A198" s="3"/>
      <c r="B198" s="8" t="s">
        <v>84</v>
      </c>
      <c r="C198" s="5" t="s">
        <v>86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7"/>
      <c r="Q198" s="13"/>
      <c r="R198" s="8"/>
      <c r="S198" s="8">
        <f t="shared" si="6"/>
        <v>0</v>
      </c>
    </row>
    <row r="199" spans="1:19" ht="12.75" hidden="1">
      <c r="A199" s="9" t="s">
        <v>127</v>
      </c>
      <c r="B199" s="8" t="s">
        <v>128</v>
      </c>
      <c r="C199" s="37" t="s">
        <v>70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7"/>
      <c r="Q199" s="13"/>
      <c r="R199" s="8"/>
      <c r="S199" s="8">
        <f t="shared" si="6"/>
        <v>0</v>
      </c>
    </row>
    <row r="200" spans="1:19" s="44" customFormat="1" ht="12.75" hidden="1">
      <c r="A200" s="3"/>
      <c r="B200" s="8" t="s">
        <v>111</v>
      </c>
      <c r="C200" s="5" t="s">
        <v>112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42"/>
      <c r="P200" s="43"/>
      <c r="Q200" s="42"/>
      <c r="R200" s="12"/>
      <c r="S200" s="8">
        <f t="shared" si="6"/>
        <v>0</v>
      </c>
    </row>
    <row r="201" spans="1:19" ht="12.75" hidden="1">
      <c r="A201" s="3"/>
      <c r="B201" s="8" t="s">
        <v>120</v>
      </c>
      <c r="C201" s="5" t="s">
        <v>83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7"/>
      <c r="Q201" s="13"/>
      <c r="R201" s="8"/>
      <c r="S201" s="8">
        <f t="shared" si="6"/>
        <v>0</v>
      </c>
    </row>
    <row r="202" spans="1:19" ht="12.75" hidden="1">
      <c r="A202" s="3"/>
      <c r="B202" s="8" t="s">
        <v>84</v>
      </c>
      <c r="C202" s="5" t="s">
        <v>85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7"/>
      <c r="Q202" s="13"/>
      <c r="R202" s="8"/>
      <c r="S202" s="8">
        <f t="shared" si="6"/>
        <v>0</v>
      </c>
    </row>
    <row r="203" spans="1:19" s="44" customFormat="1" ht="22.5" hidden="1">
      <c r="A203" s="3"/>
      <c r="B203" s="8" t="s">
        <v>84</v>
      </c>
      <c r="C203" s="5" t="s">
        <v>86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42"/>
      <c r="P203" s="43"/>
      <c r="Q203" s="42"/>
      <c r="R203" s="12"/>
      <c r="S203" s="8">
        <f t="shared" si="6"/>
        <v>0</v>
      </c>
    </row>
    <row r="204" spans="1:19" ht="12.75" hidden="1">
      <c r="A204" s="9" t="s">
        <v>129</v>
      </c>
      <c r="B204" s="8" t="s">
        <v>33</v>
      </c>
      <c r="C204" s="37" t="s">
        <v>70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7"/>
      <c r="Q204" s="13"/>
      <c r="R204" s="8"/>
      <c r="S204" s="8">
        <f t="shared" si="6"/>
        <v>0</v>
      </c>
    </row>
    <row r="205" spans="1:19" ht="12.75" hidden="1">
      <c r="A205" s="3"/>
      <c r="B205" s="8" t="s">
        <v>111</v>
      </c>
      <c r="C205" s="5" t="s">
        <v>112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7"/>
      <c r="Q205" s="13"/>
      <c r="R205" s="8"/>
      <c r="S205" s="8">
        <f t="shared" si="6"/>
        <v>0</v>
      </c>
    </row>
    <row r="206" spans="1:19" ht="12.75" hidden="1">
      <c r="A206" s="3"/>
      <c r="B206" s="8" t="s">
        <v>120</v>
      </c>
      <c r="C206" s="5" t="s">
        <v>83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7"/>
      <c r="Q206" s="13"/>
      <c r="R206" s="8"/>
      <c r="S206" s="8">
        <f t="shared" si="6"/>
        <v>0</v>
      </c>
    </row>
    <row r="207" spans="1:19" ht="12.75" hidden="1">
      <c r="A207" s="3"/>
      <c r="B207" s="8" t="s">
        <v>84</v>
      </c>
      <c r="C207" s="5" t="s">
        <v>85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7"/>
      <c r="Q207" s="13"/>
      <c r="R207" s="8"/>
      <c r="S207" s="8">
        <f t="shared" si="6"/>
        <v>0</v>
      </c>
    </row>
    <row r="208" spans="1:19" ht="22.5" hidden="1">
      <c r="A208" s="3"/>
      <c r="B208" s="8" t="s">
        <v>84</v>
      </c>
      <c r="C208" s="5" t="s">
        <v>86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7"/>
      <c r="Q208" s="13"/>
      <c r="R208" s="8"/>
      <c r="S208" s="8">
        <f t="shared" si="6"/>
        <v>0</v>
      </c>
    </row>
    <row r="209" spans="1:19" ht="12.75" hidden="1">
      <c r="A209" s="9" t="s">
        <v>130</v>
      </c>
      <c r="B209" s="8" t="s">
        <v>34</v>
      </c>
      <c r="C209" s="37" t="s">
        <v>70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7"/>
      <c r="Q209" s="13"/>
      <c r="R209" s="8"/>
      <c r="S209" s="8">
        <f t="shared" si="6"/>
        <v>0</v>
      </c>
    </row>
    <row r="210" spans="1:19" ht="12.75" hidden="1">
      <c r="A210" s="3"/>
      <c r="B210" s="8" t="s">
        <v>111</v>
      </c>
      <c r="C210" s="5" t="s">
        <v>112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7"/>
      <c r="Q210" s="13"/>
      <c r="R210" s="8"/>
      <c r="S210" s="8">
        <f t="shared" si="6"/>
        <v>0</v>
      </c>
    </row>
    <row r="211" spans="1:19" ht="12.75" hidden="1">
      <c r="A211" s="3"/>
      <c r="B211" s="8" t="s">
        <v>120</v>
      </c>
      <c r="C211" s="5" t="s">
        <v>83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7"/>
      <c r="Q211" s="13"/>
      <c r="R211" s="8"/>
      <c r="S211" s="8">
        <f aca="true" t="shared" si="7" ref="S211:S274">Q211*R211</f>
        <v>0</v>
      </c>
    </row>
    <row r="212" spans="1:19" ht="12.75" hidden="1">
      <c r="A212" s="3"/>
      <c r="B212" s="8" t="s">
        <v>84</v>
      </c>
      <c r="C212" s="5" t="s">
        <v>85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7"/>
      <c r="Q212" s="13"/>
      <c r="R212" s="8"/>
      <c r="S212" s="8">
        <f t="shared" si="7"/>
        <v>0</v>
      </c>
    </row>
    <row r="213" spans="1:19" ht="22.5" hidden="1">
      <c r="A213" s="3"/>
      <c r="B213" s="8" t="s">
        <v>84</v>
      </c>
      <c r="C213" s="5" t="s">
        <v>86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7"/>
      <c r="Q213" s="13"/>
      <c r="R213" s="8"/>
      <c r="S213" s="8">
        <f t="shared" si="7"/>
        <v>0</v>
      </c>
    </row>
    <row r="214" spans="1:19" ht="12.75" hidden="1">
      <c r="A214" s="9" t="s">
        <v>131</v>
      </c>
      <c r="B214" s="8" t="s">
        <v>132</v>
      </c>
      <c r="C214" s="37" t="s">
        <v>70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7"/>
      <c r="Q214" s="13"/>
      <c r="R214" s="8"/>
      <c r="S214" s="8">
        <f t="shared" si="7"/>
        <v>0</v>
      </c>
    </row>
    <row r="215" spans="1:19" ht="12.75" hidden="1">
      <c r="A215" s="3"/>
      <c r="B215" s="8" t="s">
        <v>111</v>
      </c>
      <c r="C215" s="5" t="s">
        <v>112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7"/>
      <c r="Q215" s="13"/>
      <c r="R215" s="8"/>
      <c r="S215" s="8">
        <f t="shared" si="7"/>
        <v>0</v>
      </c>
    </row>
    <row r="216" spans="1:19" ht="12.75" hidden="1">
      <c r="A216" s="3"/>
      <c r="B216" s="8" t="s">
        <v>120</v>
      </c>
      <c r="C216" s="5" t="s">
        <v>83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7"/>
      <c r="Q216" s="13"/>
      <c r="R216" s="8"/>
      <c r="S216" s="8">
        <f t="shared" si="7"/>
        <v>0</v>
      </c>
    </row>
    <row r="217" spans="1:19" ht="12.75" hidden="1">
      <c r="A217" s="3"/>
      <c r="B217" s="8" t="s">
        <v>84</v>
      </c>
      <c r="C217" s="5" t="s">
        <v>85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7"/>
      <c r="Q217" s="13"/>
      <c r="R217" s="8"/>
      <c r="S217" s="8">
        <f t="shared" si="7"/>
        <v>0</v>
      </c>
    </row>
    <row r="218" spans="1:19" s="44" customFormat="1" ht="22.5" hidden="1">
      <c r="A218" s="3"/>
      <c r="B218" s="8" t="s">
        <v>84</v>
      </c>
      <c r="C218" s="5" t="s">
        <v>86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42"/>
      <c r="P218" s="43"/>
      <c r="Q218" s="42"/>
      <c r="R218" s="12"/>
      <c r="S218" s="8">
        <f t="shared" si="7"/>
        <v>0</v>
      </c>
    </row>
    <row r="219" spans="1:19" ht="12.75" hidden="1">
      <c r="A219" s="9" t="s">
        <v>133</v>
      </c>
      <c r="B219" s="8" t="s">
        <v>36</v>
      </c>
      <c r="C219" s="37" t="s">
        <v>70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7"/>
      <c r="Q219" s="13"/>
      <c r="R219" s="8"/>
      <c r="S219" s="8">
        <f t="shared" si="7"/>
        <v>0</v>
      </c>
    </row>
    <row r="220" spans="1:19" ht="12.75" hidden="1">
      <c r="A220" s="3"/>
      <c r="B220" s="8" t="s">
        <v>111</v>
      </c>
      <c r="C220" s="5" t="s">
        <v>112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7"/>
      <c r="Q220" s="13"/>
      <c r="R220" s="8"/>
      <c r="S220" s="8">
        <f t="shared" si="7"/>
        <v>0</v>
      </c>
    </row>
    <row r="221" spans="1:19" s="44" customFormat="1" ht="12.75" hidden="1">
      <c r="A221" s="3"/>
      <c r="B221" s="8" t="s">
        <v>120</v>
      </c>
      <c r="C221" s="5" t="s">
        <v>83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42"/>
      <c r="P221" s="43"/>
      <c r="Q221" s="42"/>
      <c r="R221" s="12"/>
      <c r="S221" s="8">
        <f t="shared" si="7"/>
        <v>0</v>
      </c>
    </row>
    <row r="222" spans="1:19" ht="12.75" hidden="1">
      <c r="A222" s="3"/>
      <c r="B222" s="8" t="s">
        <v>84</v>
      </c>
      <c r="C222" s="5" t="s">
        <v>85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7"/>
      <c r="Q222" s="13"/>
      <c r="R222" s="8"/>
      <c r="S222" s="8">
        <f t="shared" si="7"/>
        <v>0</v>
      </c>
    </row>
    <row r="223" spans="1:19" ht="22.5" hidden="1">
      <c r="A223" s="3"/>
      <c r="B223" s="8" t="s">
        <v>84</v>
      </c>
      <c r="C223" s="5" t="s">
        <v>86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7"/>
      <c r="Q223" s="13"/>
      <c r="R223" s="8"/>
      <c r="S223" s="8">
        <f t="shared" si="7"/>
        <v>0</v>
      </c>
    </row>
    <row r="224" spans="1:19" ht="12.75" hidden="1">
      <c r="A224" s="3"/>
      <c r="B224" s="41"/>
      <c r="C224" s="4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7"/>
      <c r="Q224" s="13"/>
      <c r="R224" s="8"/>
      <c r="S224" s="8">
        <f t="shared" si="7"/>
        <v>0</v>
      </c>
    </row>
    <row r="225" spans="1:19" ht="12.75" hidden="1">
      <c r="A225" s="3"/>
      <c r="B225" s="41"/>
      <c r="C225" s="45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7"/>
      <c r="Q225" s="13"/>
      <c r="R225" s="8"/>
      <c r="S225" s="8">
        <f t="shared" si="7"/>
        <v>0</v>
      </c>
    </row>
    <row r="226" spans="1:19" ht="12.75" hidden="1">
      <c r="A226" s="3"/>
      <c r="B226" s="41"/>
      <c r="C226" s="45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7"/>
      <c r="Q226" s="13"/>
      <c r="R226" s="8"/>
      <c r="S226" s="8">
        <f t="shared" si="7"/>
        <v>0</v>
      </c>
    </row>
    <row r="227" spans="1:19" ht="12.75" hidden="1">
      <c r="A227" s="3"/>
      <c r="B227" s="41"/>
      <c r="C227" s="45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7"/>
      <c r="Q227" s="13"/>
      <c r="R227" s="8"/>
      <c r="S227" s="8">
        <f t="shared" si="7"/>
        <v>0</v>
      </c>
    </row>
    <row r="228" spans="1:19" ht="12.75" hidden="1">
      <c r="A228" s="3"/>
      <c r="B228" s="41"/>
      <c r="C228" s="45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7"/>
      <c r="Q228" s="13"/>
      <c r="R228" s="8"/>
      <c r="S228" s="8">
        <f t="shared" si="7"/>
        <v>0</v>
      </c>
    </row>
    <row r="229" spans="1:19" ht="12.75" hidden="1">
      <c r="A229" s="9" t="s">
        <v>134</v>
      </c>
      <c r="B229" s="8" t="s">
        <v>38</v>
      </c>
      <c r="C229" s="37" t="s">
        <v>70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7"/>
      <c r="Q229" s="13"/>
      <c r="R229" s="8"/>
      <c r="S229" s="8">
        <f t="shared" si="7"/>
        <v>0</v>
      </c>
    </row>
    <row r="230" spans="1:19" ht="12.75" hidden="1">
      <c r="A230" s="3"/>
      <c r="B230" s="8" t="s">
        <v>111</v>
      </c>
      <c r="C230" s="5" t="s">
        <v>112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7"/>
      <c r="Q230" s="13"/>
      <c r="R230" s="8"/>
      <c r="S230" s="8">
        <f t="shared" si="7"/>
        <v>0</v>
      </c>
    </row>
    <row r="231" spans="1:19" ht="12.75" hidden="1">
      <c r="A231" s="3"/>
      <c r="B231" s="8" t="s">
        <v>120</v>
      </c>
      <c r="C231" s="5" t="s">
        <v>83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7"/>
      <c r="Q231" s="13"/>
      <c r="R231" s="8"/>
      <c r="S231" s="8">
        <f t="shared" si="7"/>
        <v>0</v>
      </c>
    </row>
    <row r="232" spans="1:19" ht="12.75" hidden="1">
      <c r="A232" s="3"/>
      <c r="B232" s="8" t="s">
        <v>84</v>
      </c>
      <c r="C232" s="5" t="s">
        <v>85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7"/>
      <c r="Q232" s="13"/>
      <c r="R232" s="8"/>
      <c r="S232" s="8">
        <f t="shared" si="7"/>
        <v>0</v>
      </c>
    </row>
    <row r="233" spans="1:19" ht="22.5" hidden="1">
      <c r="A233" s="3"/>
      <c r="B233" s="8" t="s">
        <v>84</v>
      </c>
      <c r="C233" s="5" t="s">
        <v>86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7"/>
      <c r="Q233" s="13"/>
      <c r="R233" s="8"/>
      <c r="S233" s="8">
        <f t="shared" si="7"/>
        <v>0</v>
      </c>
    </row>
    <row r="234" spans="1:19" ht="12.75" hidden="1">
      <c r="A234" s="3"/>
      <c r="B234" s="41"/>
      <c r="C234" s="45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7"/>
      <c r="Q234" s="13"/>
      <c r="R234" s="8"/>
      <c r="S234" s="8">
        <f t="shared" si="7"/>
        <v>0</v>
      </c>
    </row>
    <row r="235" spans="1:19" ht="12.75" hidden="1">
      <c r="A235" s="3"/>
      <c r="B235" s="41"/>
      <c r="C235" s="45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7"/>
      <c r="Q235" s="13"/>
      <c r="R235" s="8"/>
      <c r="S235" s="8">
        <f t="shared" si="7"/>
        <v>0</v>
      </c>
    </row>
    <row r="236" spans="1:19" s="44" customFormat="1" ht="12.75" hidden="1">
      <c r="A236" s="39"/>
      <c r="B236" s="47"/>
      <c r="C236" s="4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42"/>
      <c r="P236" s="43"/>
      <c r="Q236" s="42"/>
      <c r="R236" s="12"/>
      <c r="S236" s="8">
        <f t="shared" si="7"/>
        <v>0</v>
      </c>
    </row>
    <row r="237" spans="1:19" ht="12.75" hidden="1">
      <c r="A237" s="9" t="s">
        <v>135</v>
      </c>
      <c r="B237" s="12" t="s">
        <v>136</v>
      </c>
      <c r="C237" s="37" t="s">
        <v>70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7"/>
      <c r="Q237" s="13"/>
      <c r="R237" s="8"/>
      <c r="S237" s="8">
        <f t="shared" si="7"/>
        <v>0</v>
      </c>
    </row>
    <row r="238" spans="1:19" ht="12.75" hidden="1">
      <c r="A238" s="3"/>
      <c r="B238" s="8" t="s">
        <v>111</v>
      </c>
      <c r="C238" s="5" t="s">
        <v>137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7"/>
      <c r="Q238" s="13"/>
      <c r="R238" s="8"/>
      <c r="S238" s="8">
        <f t="shared" si="7"/>
        <v>0</v>
      </c>
    </row>
    <row r="239" spans="1:19" ht="12.75" hidden="1">
      <c r="A239" s="3"/>
      <c r="B239" s="8" t="s">
        <v>120</v>
      </c>
      <c r="C239" s="5" t="s">
        <v>138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7"/>
      <c r="Q239" s="13"/>
      <c r="R239" s="8"/>
      <c r="S239" s="8">
        <f t="shared" si="7"/>
        <v>0</v>
      </c>
    </row>
    <row r="240" spans="1:19" ht="12.75" hidden="1">
      <c r="A240" s="3"/>
      <c r="B240" s="8" t="s">
        <v>84</v>
      </c>
      <c r="C240" s="5" t="s">
        <v>139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7"/>
      <c r="Q240" s="13"/>
      <c r="R240" s="8"/>
      <c r="S240" s="8">
        <f t="shared" si="7"/>
        <v>0</v>
      </c>
    </row>
    <row r="241" spans="1:19" ht="12.75" hidden="1">
      <c r="A241" s="3"/>
      <c r="B241" s="47" t="s">
        <v>140</v>
      </c>
      <c r="C241" s="46" t="s">
        <v>70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7"/>
      <c r="Q241" s="13"/>
      <c r="R241" s="8"/>
      <c r="S241" s="8">
        <f t="shared" si="7"/>
        <v>0</v>
      </c>
    </row>
    <row r="242" spans="1:19" ht="12.75" hidden="1">
      <c r="A242" s="3"/>
      <c r="B242" s="41" t="s">
        <v>111</v>
      </c>
      <c r="C242" s="5" t="s">
        <v>137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7"/>
      <c r="Q242" s="13"/>
      <c r="R242" s="8"/>
      <c r="S242" s="8">
        <f t="shared" si="7"/>
        <v>0</v>
      </c>
    </row>
    <row r="243" spans="1:19" ht="12.75" hidden="1">
      <c r="A243" s="3"/>
      <c r="B243" s="41" t="s">
        <v>141</v>
      </c>
      <c r="C243" s="5" t="s">
        <v>138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7"/>
      <c r="Q243" s="13"/>
      <c r="R243" s="8"/>
      <c r="S243" s="8">
        <f t="shared" si="7"/>
        <v>0</v>
      </c>
    </row>
    <row r="244" spans="1:19" ht="12.75" hidden="1">
      <c r="A244" s="3"/>
      <c r="B244" s="41"/>
      <c r="C244" s="45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7"/>
      <c r="Q244" s="13"/>
      <c r="R244" s="8"/>
      <c r="S244" s="8">
        <f t="shared" si="7"/>
        <v>0</v>
      </c>
    </row>
    <row r="245" spans="1:19" ht="12.75" hidden="1">
      <c r="A245" s="3"/>
      <c r="B245" s="47" t="s">
        <v>142</v>
      </c>
      <c r="C245" s="46" t="s">
        <v>70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7"/>
      <c r="Q245" s="13"/>
      <c r="R245" s="8"/>
      <c r="S245" s="8">
        <f t="shared" si="7"/>
        <v>0</v>
      </c>
    </row>
    <row r="246" spans="1:19" ht="12.75" hidden="1">
      <c r="A246" s="3"/>
      <c r="B246" s="41" t="s">
        <v>143</v>
      </c>
      <c r="C246" s="45" t="s">
        <v>144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7"/>
      <c r="Q246" s="13"/>
      <c r="R246" s="8"/>
      <c r="S246" s="8">
        <f t="shared" si="7"/>
        <v>0</v>
      </c>
    </row>
    <row r="247" spans="1:19" ht="22.5" hidden="1">
      <c r="A247" s="3"/>
      <c r="B247" s="41" t="s">
        <v>145</v>
      </c>
      <c r="C247" s="45" t="s">
        <v>146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7"/>
      <c r="Q247" s="13"/>
      <c r="R247" s="8"/>
      <c r="S247" s="8">
        <f t="shared" si="7"/>
        <v>0</v>
      </c>
    </row>
    <row r="248" spans="1:19" ht="12.75" hidden="1">
      <c r="A248" s="3"/>
      <c r="B248" s="41"/>
      <c r="C248" s="45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7"/>
      <c r="Q248" s="13"/>
      <c r="R248" s="8"/>
      <c r="S248" s="8">
        <f t="shared" si="7"/>
        <v>0</v>
      </c>
    </row>
    <row r="249" spans="1:19" ht="12.75" hidden="1">
      <c r="A249" s="3"/>
      <c r="B249" s="41"/>
      <c r="C249" s="45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7"/>
      <c r="Q249" s="13"/>
      <c r="R249" s="8"/>
      <c r="S249" s="8">
        <f t="shared" si="7"/>
        <v>0</v>
      </c>
    </row>
    <row r="250" spans="1:19" ht="12.75" hidden="1">
      <c r="A250" s="3"/>
      <c r="B250" s="47" t="s">
        <v>147</v>
      </c>
      <c r="C250" s="46" t="s">
        <v>70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7"/>
      <c r="Q250" s="13"/>
      <c r="R250" s="8"/>
      <c r="S250" s="8">
        <f t="shared" si="7"/>
        <v>0</v>
      </c>
    </row>
    <row r="251" spans="1:19" ht="12.75" hidden="1">
      <c r="A251" s="3"/>
      <c r="B251" s="41" t="s">
        <v>111</v>
      </c>
      <c r="C251" s="5" t="s">
        <v>137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7"/>
      <c r="Q251" s="13"/>
      <c r="R251" s="8"/>
      <c r="S251" s="8">
        <f t="shared" si="7"/>
        <v>0</v>
      </c>
    </row>
    <row r="252" spans="1:19" ht="12.75" hidden="1">
      <c r="A252" s="3"/>
      <c r="B252" s="41" t="s">
        <v>141</v>
      </c>
      <c r="C252" s="5" t="s">
        <v>138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7"/>
      <c r="Q252" s="13"/>
      <c r="R252" s="8"/>
      <c r="S252" s="8">
        <f t="shared" si="7"/>
        <v>0</v>
      </c>
    </row>
    <row r="253" spans="1:19" ht="12.75" hidden="1">
      <c r="A253" s="3"/>
      <c r="B253" s="41"/>
      <c r="C253" s="45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7"/>
      <c r="Q253" s="13"/>
      <c r="R253" s="8"/>
      <c r="S253" s="8">
        <f t="shared" si="7"/>
        <v>0</v>
      </c>
    </row>
    <row r="254" spans="1:19" ht="12.75" hidden="1">
      <c r="A254" s="3"/>
      <c r="B254" s="47" t="s">
        <v>148</v>
      </c>
      <c r="C254" s="46" t="s">
        <v>70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7"/>
      <c r="Q254" s="13"/>
      <c r="R254" s="8"/>
      <c r="S254" s="8">
        <f t="shared" si="7"/>
        <v>0</v>
      </c>
    </row>
    <row r="255" spans="1:19" ht="12.75" hidden="1">
      <c r="A255" s="3"/>
      <c r="B255" s="41" t="s">
        <v>143</v>
      </c>
      <c r="C255" s="45" t="s">
        <v>144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7"/>
      <c r="Q255" s="13"/>
      <c r="R255" s="8"/>
      <c r="S255" s="8">
        <f t="shared" si="7"/>
        <v>0</v>
      </c>
    </row>
    <row r="256" spans="1:19" ht="22.5" hidden="1">
      <c r="A256" s="3"/>
      <c r="B256" s="41" t="s">
        <v>145</v>
      </c>
      <c r="C256" s="45" t="s">
        <v>146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7"/>
      <c r="Q256" s="13"/>
      <c r="R256" s="8"/>
      <c r="S256" s="8">
        <f t="shared" si="7"/>
        <v>0</v>
      </c>
    </row>
    <row r="257" spans="1:19" s="44" customFormat="1" ht="12.75" hidden="1">
      <c r="A257" s="39"/>
      <c r="B257" s="47"/>
      <c r="C257" s="4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42"/>
      <c r="P257" s="43"/>
      <c r="Q257" s="42"/>
      <c r="R257" s="12"/>
      <c r="S257" s="8">
        <f t="shared" si="7"/>
        <v>0</v>
      </c>
    </row>
    <row r="258" spans="1:19" ht="12.75" hidden="1">
      <c r="A258" s="3"/>
      <c r="B258" s="41"/>
      <c r="C258" s="5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7"/>
      <c r="Q258" s="13"/>
      <c r="R258" s="8"/>
      <c r="S258" s="8">
        <f t="shared" si="7"/>
        <v>0</v>
      </c>
    </row>
    <row r="259" spans="1:19" ht="12.75" hidden="1">
      <c r="A259" s="3"/>
      <c r="B259" s="47" t="s">
        <v>149</v>
      </c>
      <c r="C259" s="46" t="s">
        <v>70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7"/>
      <c r="Q259" s="13"/>
      <c r="R259" s="8"/>
      <c r="S259" s="8">
        <f t="shared" si="7"/>
        <v>0</v>
      </c>
    </row>
    <row r="260" spans="1:19" ht="12.75" hidden="1">
      <c r="A260" s="3"/>
      <c r="B260" s="41" t="s">
        <v>111</v>
      </c>
      <c r="C260" s="5" t="s">
        <v>137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7"/>
      <c r="Q260" s="13"/>
      <c r="R260" s="8"/>
      <c r="S260" s="8">
        <f t="shared" si="7"/>
        <v>0</v>
      </c>
    </row>
    <row r="261" spans="1:19" ht="12.75" hidden="1">
      <c r="A261" s="3"/>
      <c r="B261" s="41" t="s">
        <v>141</v>
      </c>
      <c r="C261" s="5" t="s">
        <v>138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7"/>
      <c r="Q261" s="13"/>
      <c r="R261" s="8"/>
      <c r="S261" s="8">
        <f t="shared" si="7"/>
        <v>0</v>
      </c>
    </row>
    <row r="262" spans="1:19" ht="12.75" hidden="1">
      <c r="A262" s="3"/>
      <c r="B262" s="41"/>
      <c r="C262" s="45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7"/>
      <c r="Q262" s="13"/>
      <c r="R262" s="8"/>
      <c r="S262" s="8">
        <f t="shared" si="7"/>
        <v>0</v>
      </c>
    </row>
    <row r="263" spans="1:19" ht="12.75" hidden="1">
      <c r="A263" s="3"/>
      <c r="B263" s="47" t="s">
        <v>150</v>
      </c>
      <c r="C263" s="46" t="s">
        <v>70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7"/>
      <c r="Q263" s="13"/>
      <c r="R263" s="8"/>
      <c r="S263" s="8">
        <f t="shared" si="7"/>
        <v>0</v>
      </c>
    </row>
    <row r="264" spans="1:19" ht="12.75" hidden="1">
      <c r="A264" s="3"/>
      <c r="B264" s="41" t="s">
        <v>143</v>
      </c>
      <c r="C264" s="45" t="s">
        <v>144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7"/>
      <c r="Q264" s="13"/>
      <c r="R264" s="8"/>
      <c r="S264" s="8">
        <f t="shared" si="7"/>
        <v>0</v>
      </c>
    </row>
    <row r="265" spans="1:19" ht="22.5" hidden="1">
      <c r="A265" s="3"/>
      <c r="B265" s="41" t="s">
        <v>145</v>
      </c>
      <c r="C265" s="45" t="s">
        <v>146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7"/>
      <c r="Q265" s="13"/>
      <c r="R265" s="8"/>
      <c r="S265" s="8">
        <f t="shared" si="7"/>
        <v>0</v>
      </c>
    </row>
    <row r="266" spans="1:19" ht="12.75" hidden="1">
      <c r="A266" s="3"/>
      <c r="B266" s="41"/>
      <c r="C266" s="45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7"/>
      <c r="Q266" s="13"/>
      <c r="R266" s="8"/>
      <c r="S266" s="8">
        <f t="shared" si="7"/>
        <v>0</v>
      </c>
    </row>
    <row r="267" spans="1:19" ht="12.75" hidden="1">
      <c r="A267" s="3"/>
      <c r="B267" s="41"/>
      <c r="C267" s="45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7"/>
      <c r="Q267" s="13"/>
      <c r="R267" s="8"/>
      <c r="S267" s="8">
        <f t="shared" si="7"/>
        <v>0</v>
      </c>
    </row>
    <row r="268" spans="1:19" ht="12.75" hidden="1">
      <c r="A268" s="3"/>
      <c r="B268" s="47" t="s">
        <v>151</v>
      </c>
      <c r="C268" s="46" t="s">
        <v>70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7"/>
      <c r="Q268" s="13"/>
      <c r="R268" s="8"/>
      <c r="S268" s="8">
        <f t="shared" si="7"/>
        <v>0</v>
      </c>
    </row>
    <row r="269" spans="1:19" ht="12.75" hidden="1">
      <c r="A269" s="3"/>
      <c r="B269" s="41" t="s">
        <v>111</v>
      </c>
      <c r="C269" s="5" t="s">
        <v>137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7"/>
      <c r="Q269" s="13"/>
      <c r="R269" s="8"/>
      <c r="S269" s="8">
        <f t="shared" si="7"/>
        <v>0</v>
      </c>
    </row>
    <row r="270" spans="1:19" ht="12.75" hidden="1">
      <c r="A270" s="3"/>
      <c r="B270" s="41" t="s">
        <v>141</v>
      </c>
      <c r="C270" s="5" t="s">
        <v>138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7"/>
      <c r="Q270" s="13"/>
      <c r="R270" s="8"/>
      <c r="S270" s="8">
        <f t="shared" si="7"/>
        <v>0</v>
      </c>
    </row>
    <row r="271" spans="1:19" ht="12.75" hidden="1">
      <c r="A271" s="3"/>
      <c r="B271" s="41"/>
      <c r="C271" s="5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7"/>
      <c r="Q271" s="13"/>
      <c r="R271" s="8"/>
      <c r="S271" s="8">
        <f t="shared" si="7"/>
        <v>0</v>
      </c>
    </row>
    <row r="272" spans="1:19" s="44" customFormat="1" ht="12.75" hidden="1">
      <c r="A272" s="39"/>
      <c r="B272" s="47" t="s">
        <v>152</v>
      </c>
      <c r="C272" s="46" t="s">
        <v>70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42"/>
      <c r="P272" s="43"/>
      <c r="Q272" s="42"/>
      <c r="R272" s="12"/>
      <c r="S272" s="8">
        <f t="shared" si="7"/>
        <v>0</v>
      </c>
    </row>
    <row r="273" spans="1:19" ht="12.75" hidden="1">
      <c r="A273" s="3"/>
      <c r="B273" s="41" t="s">
        <v>143</v>
      </c>
      <c r="C273" s="45" t="s">
        <v>144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7"/>
      <c r="Q273" s="13"/>
      <c r="R273" s="8"/>
      <c r="S273" s="8">
        <f t="shared" si="7"/>
        <v>0</v>
      </c>
    </row>
    <row r="274" spans="1:19" ht="22.5" hidden="1">
      <c r="A274" s="3"/>
      <c r="B274" s="41" t="s">
        <v>145</v>
      </c>
      <c r="C274" s="45" t="s">
        <v>146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7"/>
      <c r="Q274" s="13"/>
      <c r="R274" s="8"/>
      <c r="S274" s="8">
        <f t="shared" si="7"/>
        <v>0</v>
      </c>
    </row>
    <row r="275" spans="1:19" ht="12.75" hidden="1">
      <c r="A275" s="3"/>
      <c r="B275" s="41"/>
      <c r="C275" s="45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7"/>
      <c r="Q275" s="13"/>
      <c r="R275" s="8"/>
      <c r="S275" s="8">
        <f aca="true" t="shared" si="8" ref="S275:S338">Q275*R275</f>
        <v>0</v>
      </c>
    </row>
    <row r="276" spans="1:19" ht="21" hidden="1">
      <c r="A276" s="3"/>
      <c r="B276" s="47" t="s">
        <v>153</v>
      </c>
      <c r="C276" s="46" t="s">
        <v>70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7"/>
      <c r="Q276" s="13"/>
      <c r="R276" s="8"/>
      <c r="S276" s="8">
        <f t="shared" si="8"/>
        <v>0</v>
      </c>
    </row>
    <row r="277" spans="1:19" ht="12.75" hidden="1">
      <c r="A277" s="3"/>
      <c r="B277" s="41" t="s">
        <v>111</v>
      </c>
      <c r="C277" s="5" t="s">
        <v>137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7"/>
      <c r="Q277" s="13"/>
      <c r="R277" s="8"/>
      <c r="S277" s="8">
        <f t="shared" si="8"/>
        <v>0</v>
      </c>
    </row>
    <row r="278" spans="1:19" ht="12.75" hidden="1">
      <c r="A278" s="3"/>
      <c r="B278" s="41" t="s">
        <v>141</v>
      </c>
      <c r="C278" s="5" t="s">
        <v>138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7"/>
      <c r="Q278" s="13"/>
      <c r="R278" s="8"/>
      <c r="S278" s="8">
        <f t="shared" si="8"/>
        <v>0</v>
      </c>
    </row>
    <row r="279" spans="1:19" ht="21" hidden="1">
      <c r="A279" s="3"/>
      <c r="B279" s="47" t="s">
        <v>154</v>
      </c>
      <c r="C279" s="46" t="s">
        <v>70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7"/>
      <c r="Q279" s="13"/>
      <c r="R279" s="8"/>
      <c r="S279" s="8">
        <f t="shared" si="8"/>
        <v>0</v>
      </c>
    </row>
    <row r="280" spans="1:19" ht="12.75" hidden="1">
      <c r="A280" s="3"/>
      <c r="B280" s="41" t="s">
        <v>143</v>
      </c>
      <c r="C280" s="45" t="s">
        <v>144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7"/>
      <c r="Q280" s="13"/>
      <c r="R280" s="8"/>
      <c r="S280" s="8">
        <f t="shared" si="8"/>
        <v>0</v>
      </c>
    </row>
    <row r="281" spans="1:19" ht="22.5" hidden="1">
      <c r="A281" s="3"/>
      <c r="B281" s="41" t="s">
        <v>145</v>
      </c>
      <c r="C281" s="45" t="s">
        <v>146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7"/>
      <c r="Q281" s="13"/>
      <c r="R281" s="8"/>
      <c r="S281" s="8">
        <f t="shared" si="8"/>
        <v>0</v>
      </c>
    </row>
    <row r="282" spans="1:19" ht="12.75" hidden="1">
      <c r="A282" s="9" t="s">
        <v>155</v>
      </c>
      <c r="B282" s="8" t="s">
        <v>156</v>
      </c>
      <c r="C282" s="37" t="s">
        <v>70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7"/>
      <c r="Q282" s="13"/>
      <c r="R282" s="8"/>
      <c r="S282" s="8">
        <f t="shared" si="8"/>
        <v>0</v>
      </c>
    </row>
    <row r="283" spans="1:19" ht="12.75" hidden="1">
      <c r="A283" s="3"/>
      <c r="B283" s="41"/>
      <c r="C283" s="45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7"/>
      <c r="Q283" s="13"/>
      <c r="R283" s="8"/>
      <c r="S283" s="8">
        <f t="shared" si="8"/>
        <v>0</v>
      </c>
    </row>
    <row r="284" spans="1:19" ht="12.75" hidden="1">
      <c r="A284" s="3"/>
      <c r="B284" s="41"/>
      <c r="C284" s="45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7"/>
      <c r="Q284" s="13"/>
      <c r="R284" s="8"/>
      <c r="S284" s="8">
        <f t="shared" si="8"/>
        <v>0</v>
      </c>
    </row>
    <row r="285" spans="1:19" ht="12.75" hidden="1">
      <c r="A285" s="3"/>
      <c r="B285" s="41"/>
      <c r="C285" s="45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7"/>
      <c r="Q285" s="13"/>
      <c r="R285" s="8"/>
      <c r="S285" s="8">
        <f t="shared" si="8"/>
        <v>0</v>
      </c>
    </row>
    <row r="286" spans="1:19" ht="12.75" hidden="1">
      <c r="A286" s="3"/>
      <c r="B286" s="41"/>
      <c r="C286" s="45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7"/>
      <c r="Q286" s="13"/>
      <c r="R286" s="8"/>
      <c r="S286" s="8">
        <f t="shared" si="8"/>
        <v>0</v>
      </c>
    </row>
    <row r="287" spans="1:19" ht="12.75" hidden="1">
      <c r="A287" s="39" t="s">
        <v>157</v>
      </c>
      <c r="B287" s="12" t="s">
        <v>158</v>
      </c>
      <c r="C287" s="37" t="s">
        <v>70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7"/>
      <c r="Q287" s="13"/>
      <c r="R287" s="8"/>
      <c r="S287" s="8">
        <f t="shared" si="8"/>
        <v>0</v>
      </c>
    </row>
    <row r="288" spans="1:19" ht="12.75" hidden="1">
      <c r="A288" s="3"/>
      <c r="B288" s="8" t="s">
        <v>159</v>
      </c>
      <c r="C288" s="5" t="s">
        <v>112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7"/>
      <c r="Q288" s="13"/>
      <c r="R288" s="8"/>
      <c r="S288" s="8">
        <f t="shared" si="8"/>
        <v>0</v>
      </c>
    </row>
    <row r="289" spans="1:19" ht="12.75" hidden="1">
      <c r="A289" s="3"/>
      <c r="B289" s="8" t="s">
        <v>160</v>
      </c>
      <c r="C289" s="5" t="s">
        <v>114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7"/>
      <c r="Q289" s="13"/>
      <c r="R289" s="8"/>
      <c r="S289" s="8">
        <f t="shared" si="8"/>
        <v>0</v>
      </c>
    </row>
    <row r="290" spans="1:19" ht="12.75" hidden="1">
      <c r="A290" s="3"/>
      <c r="B290" s="8" t="s">
        <v>161</v>
      </c>
      <c r="C290" s="37" t="s">
        <v>70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7"/>
      <c r="Q290" s="13"/>
      <c r="R290" s="8"/>
      <c r="S290" s="8">
        <f t="shared" si="8"/>
        <v>0</v>
      </c>
    </row>
    <row r="291" spans="1:19" ht="12.75" hidden="1">
      <c r="A291" s="3"/>
      <c r="B291" s="8" t="s">
        <v>162</v>
      </c>
      <c r="C291" s="5" t="s">
        <v>70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7"/>
      <c r="Q291" s="13"/>
      <c r="R291" s="8"/>
      <c r="S291" s="8">
        <f t="shared" si="8"/>
        <v>0</v>
      </c>
    </row>
    <row r="292" spans="1:19" ht="12.75" hidden="1">
      <c r="A292" s="3"/>
      <c r="B292" s="8" t="s">
        <v>163</v>
      </c>
      <c r="C292" s="5" t="s">
        <v>70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7"/>
      <c r="Q292" s="13"/>
      <c r="R292" s="8"/>
      <c r="S292" s="8">
        <f t="shared" si="8"/>
        <v>0</v>
      </c>
    </row>
    <row r="293" spans="1:19" ht="12.75" hidden="1">
      <c r="A293" s="3"/>
      <c r="B293" s="8" t="s">
        <v>164</v>
      </c>
      <c r="C293" s="5" t="s">
        <v>70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7"/>
      <c r="Q293" s="13"/>
      <c r="R293" s="8"/>
      <c r="S293" s="8">
        <f t="shared" si="8"/>
        <v>0</v>
      </c>
    </row>
    <row r="294" spans="1:19" ht="12.75" hidden="1">
      <c r="A294" s="3"/>
      <c r="B294" s="8"/>
      <c r="C294" s="5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7"/>
      <c r="Q294" s="13"/>
      <c r="R294" s="8"/>
      <c r="S294" s="8">
        <f t="shared" si="8"/>
        <v>0</v>
      </c>
    </row>
    <row r="295" spans="1:19" ht="12.75" hidden="1">
      <c r="A295" s="3"/>
      <c r="B295" s="8"/>
      <c r="C295" s="5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7"/>
      <c r="Q295" s="13"/>
      <c r="R295" s="8"/>
      <c r="S295" s="8">
        <f t="shared" si="8"/>
        <v>0</v>
      </c>
    </row>
    <row r="296" spans="1:19" ht="12.75" hidden="1">
      <c r="A296" s="3"/>
      <c r="B296" s="8"/>
      <c r="C296" s="5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7"/>
      <c r="Q296" s="13"/>
      <c r="R296" s="8"/>
      <c r="S296" s="8">
        <f t="shared" si="8"/>
        <v>0</v>
      </c>
    </row>
    <row r="297" spans="1:19" ht="12.75" hidden="1">
      <c r="A297" s="3"/>
      <c r="B297" s="8"/>
      <c r="C297" s="5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7"/>
      <c r="Q297" s="13"/>
      <c r="R297" s="8"/>
      <c r="S297" s="8">
        <f t="shared" si="8"/>
        <v>0</v>
      </c>
    </row>
    <row r="298" spans="1:19" ht="12.75" hidden="1">
      <c r="A298" s="39" t="s">
        <v>165</v>
      </c>
      <c r="B298" s="12" t="s">
        <v>166</v>
      </c>
      <c r="C298" s="37" t="s">
        <v>70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7"/>
      <c r="Q298" s="13"/>
      <c r="R298" s="8"/>
      <c r="S298" s="8">
        <f t="shared" si="8"/>
        <v>0</v>
      </c>
    </row>
    <row r="299" spans="1:19" ht="12.75" hidden="1">
      <c r="A299" s="3"/>
      <c r="B299" s="8" t="s">
        <v>159</v>
      </c>
      <c r="C299" s="5" t="s">
        <v>112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7"/>
      <c r="Q299" s="13"/>
      <c r="R299" s="8"/>
      <c r="S299" s="8">
        <f t="shared" si="8"/>
        <v>0</v>
      </c>
    </row>
    <row r="300" spans="1:19" ht="12.75" hidden="1">
      <c r="A300" s="3"/>
      <c r="B300" s="8" t="s">
        <v>160</v>
      </c>
      <c r="C300" s="5" t="s">
        <v>114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7"/>
      <c r="Q300" s="13"/>
      <c r="R300" s="8"/>
      <c r="S300" s="8">
        <f t="shared" si="8"/>
        <v>0</v>
      </c>
    </row>
    <row r="301" spans="1:19" ht="12.75" hidden="1">
      <c r="A301" s="3"/>
      <c r="B301" s="8" t="s">
        <v>167</v>
      </c>
      <c r="C301" s="37" t="s">
        <v>70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7"/>
      <c r="Q301" s="13"/>
      <c r="R301" s="8"/>
      <c r="S301" s="8">
        <f t="shared" si="8"/>
        <v>0</v>
      </c>
    </row>
    <row r="302" spans="1:19" ht="12.75" hidden="1">
      <c r="A302" s="3"/>
      <c r="B302" s="8" t="s">
        <v>168</v>
      </c>
      <c r="C302" s="5" t="s">
        <v>70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7"/>
      <c r="Q302" s="13"/>
      <c r="R302" s="8"/>
      <c r="S302" s="8">
        <f t="shared" si="8"/>
        <v>0</v>
      </c>
    </row>
    <row r="303" spans="1:19" ht="12.75" hidden="1">
      <c r="A303" s="3"/>
      <c r="B303" s="8" t="s">
        <v>169</v>
      </c>
      <c r="C303" s="5" t="s">
        <v>70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7"/>
      <c r="Q303" s="13"/>
      <c r="R303" s="8"/>
      <c r="S303" s="8">
        <f t="shared" si="8"/>
        <v>0</v>
      </c>
    </row>
    <row r="304" spans="1:19" ht="12.75" hidden="1">
      <c r="A304" s="3"/>
      <c r="B304" s="8" t="s">
        <v>170</v>
      </c>
      <c r="C304" s="5" t="s">
        <v>70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7"/>
      <c r="Q304" s="13"/>
      <c r="R304" s="8"/>
      <c r="S304" s="8">
        <f t="shared" si="8"/>
        <v>0</v>
      </c>
    </row>
    <row r="305" spans="1:19" ht="12.75" hidden="1">
      <c r="A305" s="3"/>
      <c r="B305" s="8" t="s">
        <v>171</v>
      </c>
      <c r="C305" s="5" t="s">
        <v>70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7"/>
      <c r="Q305" s="13"/>
      <c r="R305" s="8"/>
      <c r="S305" s="8">
        <f t="shared" si="8"/>
        <v>0</v>
      </c>
    </row>
    <row r="306" spans="1:19" ht="12.75" hidden="1">
      <c r="A306" s="3"/>
      <c r="B306" s="8"/>
      <c r="C306" s="5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7"/>
      <c r="Q306" s="13"/>
      <c r="R306" s="8"/>
      <c r="S306" s="8">
        <f t="shared" si="8"/>
        <v>0</v>
      </c>
    </row>
    <row r="307" spans="1:19" ht="12.75" hidden="1">
      <c r="A307" s="3"/>
      <c r="B307" s="8"/>
      <c r="C307" s="5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7"/>
      <c r="Q307" s="13"/>
      <c r="R307" s="8"/>
      <c r="S307" s="8">
        <f t="shared" si="8"/>
        <v>0</v>
      </c>
    </row>
    <row r="308" spans="1:19" ht="12.75" hidden="1">
      <c r="A308" s="39" t="s">
        <v>172</v>
      </c>
      <c r="B308" s="12" t="s">
        <v>173</v>
      </c>
      <c r="C308" s="37" t="s">
        <v>70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7"/>
      <c r="Q308" s="13"/>
      <c r="R308" s="8"/>
      <c r="S308" s="8">
        <f t="shared" si="8"/>
        <v>0</v>
      </c>
    </row>
    <row r="309" spans="1:19" ht="12.75" hidden="1">
      <c r="A309" s="3"/>
      <c r="B309" s="12" t="s">
        <v>174</v>
      </c>
      <c r="C309" s="37" t="s">
        <v>25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7"/>
      <c r="Q309" s="13"/>
      <c r="R309" s="8"/>
      <c r="S309" s="8">
        <f t="shared" si="8"/>
        <v>0</v>
      </c>
    </row>
    <row r="310" spans="1:19" ht="12.75" hidden="1">
      <c r="A310" s="3"/>
      <c r="B310" s="12" t="s">
        <v>82</v>
      </c>
      <c r="C310" s="37" t="s">
        <v>83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7"/>
      <c r="Q310" s="13"/>
      <c r="R310" s="8"/>
      <c r="S310" s="8">
        <f t="shared" si="8"/>
        <v>0</v>
      </c>
    </row>
    <row r="311" spans="1:19" ht="12.75" hidden="1">
      <c r="A311" s="3"/>
      <c r="B311" s="8" t="s">
        <v>175</v>
      </c>
      <c r="C311" s="37" t="s">
        <v>70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7"/>
      <c r="Q311" s="13"/>
      <c r="R311" s="8"/>
      <c r="S311" s="8">
        <f t="shared" si="8"/>
        <v>0</v>
      </c>
    </row>
    <row r="312" spans="1:19" ht="12.75" hidden="1">
      <c r="A312" s="3"/>
      <c r="B312" s="8" t="s">
        <v>176</v>
      </c>
      <c r="C312" s="5" t="s">
        <v>25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7"/>
      <c r="Q312" s="13"/>
      <c r="R312" s="8"/>
      <c r="S312" s="8">
        <f t="shared" si="8"/>
        <v>0</v>
      </c>
    </row>
    <row r="313" spans="1:19" ht="12.75" hidden="1">
      <c r="A313" s="3"/>
      <c r="B313" s="8" t="s">
        <v>120</v>
      </c>
      <c r="C313" s="5" t="s">
        <v>83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7"/>
      <c r="Q313" s="13"/>
      <c r="R313" s="8"/>
      <c r="S313" s="8">
        <f t="shared" si="8"/>
        <v>0</v>
      </c>
    </row>
    <row r="314" spans="1:19" ht="12.75" hidden="1">
      <c r="A314" s="3"/>
      <c r="B314" s="8" t="s">
        <v>175</v>
      </c>
      <c r="C314" s="37" t="s">
        <v>70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7"/>
      <c r="Q314" s="13"/>
      <c r="R314" s="8"/>
      <c r="S314" s="8">
        <f t="shared" si="8"/>
        <v>0</v>
      </c>
    </row>
    <row r="315" spans="1:19" ht="12.75" hidden="1">
      <c r="A315" s="3"/>
      <c r="B315" s="8" t="s">
        <v>176</v>
      </c>
      <c r="C315" s="5" t="s">
        <v>25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7"/>
      <c r="Q315" s="13"/>
      <c r="R315" s="8"/>
      <c r="S315" s="8">
        <f t="shared" si="8"/>
        <v>0</v>
      </c>
    </row>
    <row r="316" spans="1:19" ht="12.75" hidden="1">
      <c r="A316" s="3"/>
      <c r="B316" s="8" t="s">
        <v>120</v>
      </c>
      <c r="C316" s="5" t="s">
        <v>83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7"/>
      <c r="Q316" s="13"/>
      <c r="R316" s="8"/>
      <c r="S316" s="8">
        <f t="shared" si="8"/>
        <v>0</v>
      </c>
    </row>
    <row r="317" spans="1:19" ht="12.75" hidden="1">
      <c r="A317" s="3"/>
      <c r="B317" s="8" t="s">
        <v>175</v>
      </c>
      <c r="C317" s="37" t="s">
        <v>70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7"/>
      <c r="Q317" s="13"/>
      <c r="R317" s="8"/>
      <c r="S317" s="8">
        <f t="shared" si="8"/>
        <v>0</v>
      </c>
    </row>
    <row r="318" spans="1:19" ht="12.75" hidden="1">
      <c r="A318" s="3"/>
      <c r="B318" s="8" t="s">
        <v>176</v>
      </c>
      <c r="C318" s="5" t="s">
        <v>25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7"/>
      <c r="Q318" s="13"/>
      <c r="R318" s="8"/>
      <c r="S318" s="8">
        <f t="shared" si="8"/>
        <v>0</v>
      </c>
    </row>
    <row r="319" spans="1:19" ht="12.75" hidden="1">
      <c r="A319" s="3"/>
      <c r="B319" s="8" t="s">
        <v>120</v>
      </c>
      <c r="C319" s="5" t="s">
        <v>83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7"/>
      <c r="Q319" s="13"/>
      <c r="R319" s="8"/>
      <c r="S319" s="8">
        <f t="shared" si="8"/>
        <v>0</v>
      </c>
    </row>
    <row r="320" spans="1:19" ht="12.75" hidden="1">
      <c r="A320" s="3"/>
      <c r="B320" s="8" t="s">
        <v>175</v>
      </c>
      <c r="C320" s="37" t="s">
        <v>70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7"/>
      <c r="Q320" s="13"/>
      <c r="R320" s="8"/>
      <c r="S320" s="8">
        <f t="shared" si="8"/>
        <v>0</v>
      </c>
    </row>
    <row r="321" spans="1:19" ht="12.75" hidden="1">
      <c r="A321" s="3"/>
      <c r="B321" s="8" t="s">
        <v>176</v>
      </c>
      <c r="C321" s="5" t="s">
        <v>25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7"/>
      <c r="Q321" s="13"/>
      <c r="R321" s="8"/>
      <c r="S321" s="8">
        <f t="shared" si="8"/>
        <v>0</v>
      </c>
    </row>
    <row r="322" spans="1:19" ht="12.75" hidden="1">
      <c r="A322" s="3"/>
      <c r="B322" s="8" t="s">
        <v>120</v>
      </c>
      <c r="C322" s="5" t="s">
        <v>83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7"/>
      <c r="Q322" s="13"/>
      <c r="R322" s="8"/>
      <c r="S322" s="8">
        <f t="shared" si="8"/>
        <v>0</v>
      </c>
    </row>
    <row r="323" spans="1:19" ht="12.75" hidden="1">
      <c r="A323" s="3"/>
      <c r="B323" s="8" t="s">
        <v>175</v>
      </c>
      <c r="C323" s="37" t="s">
        <v>70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7"/>
      <c r="Q323" s="13"/>
      <c r="R323" s="8"/>
      <c r="S323" s="8">
        <f t="shared" si="8"/>
        <v>0</v>
      </c>
    </row>
    <row r="324" spans="1:19" ht="12.75" hidden="1">
      <c r="A324" s="3"/>
      <c r="B324" s="8" t="s">
        <v>176</v>
      </c>
      <c r="C324" s="5" t="s">
        <v>25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7"/>
      <c r="Q324" s="13"/>
      <c r="R324" s="8"/>
      <c r="S324" s="8">
        <f t="shared" si="8"/>
        <v>0</v>
      </c>
    </row>
    <row r="325" spans="1:19" ht="12.75" hidden="1">
      <c r="A325" s="3"/>
      <c r="B325" s="8" t="s">
        <v>120</v>
      </c>
      <c r="C325" s="5" t="s">
        <v>83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7"/>
      <c r="Q325" s="13"/>
      <c r="R325" s="8"/>
      <c r="S325" s="8">
        <f t="shared" si="8"/>
        <v>0</v>
      </c>
    </row>
    <row r="326" spans="1:19" ht="12.75" hidden="1">
      <c r="A326" s="3"/>
      <c r="B326" s="8" t="s">
        <v>175</v>
      </c>
      <c r="C326" s="37" t="s">
        <v>70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7"/>
      <c r="Q326" s="13"/>
      <c r="R326" s="8"/>
      <c r="S326" s="8">
        <f t="shared" si="8"/>
        <v>0</v>
      </c>
    </row>
    <row r="327" spans="1:19" ht="12.75" hidden="1">
      <c r="A327" s="3"/>
      <c r="B327" s="8" t="s">
        <v>176</v>
      </c>
      <c r="C327" s="5" t="s">
        <v>25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7"/>
      <c r="Q327" s="13"/>
      <c r="R327" s="8"/>
      <c r="S327" s="8">
        <f t="shared" si="8"/>
        <v>0</v>
      </c>
    </row>
    <row r="328" spans="1:19" ht="12.75" hidden="1">
      <c r="A328" s="3"/>
      <c r="B328" s="8" t="s">
        <v>120</v>
      </c>
      <c r="C328" s="5" t="s">
        <v>83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7"/>
      <c r="Q328" s="13"/>
      <c r="R328" s="8"/>
      <c r="S328" s="8">
        <f t="shared" si="8"/>
        <v>0</v>
      </c>
    </row>
    <row r="329" spans="1:19" ht="12.75" hidden="1">
      <c r="A329" s="3"/>
      <c r="B329" s="8"/>
      <c r="C329" s="3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7"/>
      <c r="Q329" s="13"/>
      <c r="R329" s="8"/>
      <c r="S329" s="8">
        <f t="shared" si="8"/>
        <v>0</v>
      </c>
    </row>
    <row r="330" spans="1:19" ht="12.75" hidden="1">
      <c r="A330" s="3"/>
      <c r="B330" s="8"/>
      <c r="C330" s="3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7"/>
      <c r="Q330" s="13"/>
      <c r="R330" s="8"/>
      <c r="S330" s="8">
        <f t="shared" si="8"/>
        <v>0</v>
      </c>
    </row>
    <row r="331" spans="1:19" ht="12.75" hidden="1">
      <c r="A331" s="3"/>
      <c r="B331" s="8"/>
      <c r="C331" s="3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7"/>
      <c r="Q331" s="13"/>
      <c r="R331" s="8"/>
      <c r="S331" s="8">
        <f t="shared" si="8"/>
        <v>0</v>
      </c>
    </row>
    <row r="332" spans="1:19" ht="12.75" hidden="1">
      <c r="A332" s="3"/>
      <c r="B332" s="8"/>
      <c r="C332" s="3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7"/>
      <c r="Q332" s="13"/>
      <c r="R332" s="8"/>
      <c r="S332" s="8">
        <f t="shared" si="8"/>
        <v>0</v>
      </c>
    </row>
    <row r="333" spans="1:19" ht="12.75" hidden="1">
      <c r="A333" s="3"/>
      <c r="B333" s="8"/>
      <c r="C333" s="3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7"/>
      <c r="Q333" s="13"/>
      <c r="R333" s="8"/>
      <c r="S333" s="8">
        <f t="shared" si="8"/>
        <v>0</v>
      </c>
    </row>
    <row r="334" spans="1:19" ht="12.75" hidden="1">
      <c r="A334" s="3"/>
      <c r="B334" s="8"/>
      <c r="C334" s="3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7"/>
      <c r="Q334" s="13"/>
      <c r="R334" s="8"/>
      <c r="S334" s="8">
        <f t="shared" si="8"/>
        <v>0</v>
      </c>
    </row>
    <row r="335" spans="1:19" ht="12.75" hidden="1">
      <c r="A335" s="3"/>
      <c r="B335" s="8"/>
      <c r="C335" s="3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7"/>
      <c r="Q335" s="13"/>
      <c r="R335" s="8"/>
      <c r="S335" s="8">
        <f t="shared" si="8"/>
        <v>0</v>
      </c>
    </row>
    <row r="336" spans="1:19" ht="12.75" hidden="1">
      <c r="A336" s="3"/>
      <c r="B336" s="8"/>
      <c r="C336" s="3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7"/>
      <c r="Q336" s="13"/>
      <c r="R336" s="8"/>
      <c r="S336" s="8">
        <f t="shared" si="8"/>
        <v>0</v>
      </c>
    </row>
    <row r="337" spans="1:19" ht="12.75" hidden="1">
      <c r="A337" s="3"/>
      <c r="B337" s="8"/>
      <c r="C337" s="3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7"/>
      <c r="Q337" s="13"/>
      <c r="R337" s="8"/>
      <c r="S337" s="8">
        <f t="shared" si="8"/>
        <v>0</v>
      </c>
    </row>
    <row r="338" spans="1:19" ht="12.75" hidden="1">
      <c r="A338" s="3"/>
      <c r="B338" s="8"/>
      <c r="C338" s="3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7"/>
      <c r="Q338" s="13"/>
      <c r="R338" s="8"/>
      <c r="S338" s="8">
        <f t="shared" si="8"/>
        <v>0</v>
      </c>
    </row>
    <row r="339" spans="1:19" ht="12.75">
      <c r="A339" s="39" t="s">
        <v>177</v>
      </c>
      <c r="B339" s="12" t="s">
        <v>178</v>
      </c>
      <c r="C339" s="37" t="s">
        <v>70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>
        <f>O361</f>
        <v>223.95</v>
      </c>
      <c r="P339" s="7"/>
      <c r="Q339" s="40">
        <f>Q340*Q341</f>
        <v>208.99935000000002</v>
      </c>
      <c r="R339" s="8">
        <v>1.072</v>
      </c>
      <c r="S339" s="48">
        <f aca="true" t="shared" si="9" ref="S339:S402">Q339*R339</f>
        <v>224.04730320000004</v>
      </c>
    </row>
    <row r="340" spans="1:19" ht="12.75">
      <c r="A340" s="3"/>
      <c r="B340" s="12" t="s">
        <v>111</v>
      </c>
      <c r="C340" s="5" t="s">
        <v>137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0">
        <f>O362</f>
        <v>0.0540054</v>
      </c>
      <c r="P340" s="7"/>
      <c r="Q340" s="49">
        <f>Q362</f>
        <v>54.005</v>
      </c>
      <c r="R340" s="8">
        <v>1</v>
      </c>
      <c r="S340" s="8">
        <f t="shared" si="9"/>
        <v>54.005</v>
      </c>
    </row>
    <row r="341" spans="1:19" ht="12.75">
      <c r="A341" s="3"/>
      <c r="B341" s="12" t="s">
        <v>120</v>
      </c>
      <c r="C341" s="5" t="s">
        <v>138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0">
        <f>O363</f>
        <v>4.146740000000001E-06</v>
      </c>
      <c r="P341" s="7"/>
      <c r="Q341" s="40">
        <f>Q363</f>
        <v>3.87</v>
      </c>
      <c r="R341" s="8">
        <v>1.072</v>
      </c>
      <c r="S341" s="36">
        <f t="shared" si="9"/>
        <v>4.14864</v>
      </c>
    </row>
    <row r="342" spans="1:19" ht="12.75" hidden="1">
      <c r="A342" s="3"/>
      <c r="B342" s="8" t="s">
        <v>84</v>
      </c>
      <c r="C342" s="5" t="s">
        <v>139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7"/>
      <c r="Q342" s="13"/>
      <c r="R342" s="8"/>
      <c r="S342" s="8">
        <f t="shared" si="9"/>
        <v>0</v>
      </c>
    </row>
    <row r="343" spans="1:19" ht="12.75" hidden="1">
      <c r="A343" s="3"/>
      <c r="B343" s="47" t="s">
        <v>140</v>
      </c>
      <c r="C343" s="46" t="s">
        <v>70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7"/>
      <c r="Q343" s="13"/>
      <c r="R343" s="8"/>
      <c r="S343" s="8">
        <f t="shared" si="9"/>
        <v>0</v>
      </c>
    </row>
    <row r="344" spans="1:19" ht="12.75" hidden="1">
      <c r="A344" s="3"/>
      <c r="B344" s="41" t="s">
        <v>111</v>
      </c>
      <c r="C344" s="5" t="s">
        <v>137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7"/>
      <c r="Q344" s="13"/>
      <c r="R344" s="8"/>
      <c r="S344" s="8">
        <f t="shared" si="9"/>
        <v>0</v>
      </c>
    </row>
    <row r="345" spans="1:19" ht="12.75" hidden="1">
      <c r="A345" s="3"/>
      <c r="B345" s="41" t="s">
        <v>141</v>
      </c>
      <c r="C345" s="5" t="s">
        <v>138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7"/>
      <c r="Q345" s="13"/>
      <c r="R345" s="8"/>
      <c r="S345" s="8">
        <f t="shared" si="9"/>
        <v>0</v>
      </c>
    </row>
    <row r="346" spans="1:19" ht="12.75" hidden="1">
      <c r="A346" s="3"/>
      <c r="B346" s="41"/>
      <c r="C346" s="45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7"/>
      <c r="Q346" s="13"/>
      <c r="R346" s="8"/>
      <c r="S346" s="8">
        <f t="shared" si="9"/>
        <v>0</v>
      </c>
    </row>
    <row r="347" spans="1:19" ht="12.75" hidden="1">
      <c r="A347" s="3"/>
      <c r="B347" s="41"/>
      <c r="C347" s="45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7"/>
      <c r="Q347" s="13"/>
      <c r="R347" s="8"/>
      <c r="S347" s="8">
        <f t="shared" si="9"/>
        <v>0</v>
      </c>
    </row>
    <row r="348" spans="1:19" ht="12.75" hidden="1">
      <c r="A348" s="3"/>
      <c r="B348" s="41"/>
      <c r="C348" s="45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7"/>
      <c r="Q348" s="13"/>
      <c r="R348" s="8"/>
      <c r="S348" s="8">
        <f t="shared" si="9"/>
        <v>0</v>
      </c>
    </row>
    <row r="349" spans="1:19" ht="12.75" hidden="1">
      <c r="A349" s="3"/>
      <c r="B349" s="41"/>
      <c r="C349" s="45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7"/>
      <c r="Q349" s="13"/>
      <c r="R349" s="8"/>
      <c r="S349" s="8">
        <f t="shared" si="9"/>
        <v>0</v>
      </c>
    </row>
    <row r="350" spans="1:19" ht="12.75" hidden="1">
      <c r="A350" s="3"/>
      <c r="B350" s="41"/>
      <c r="C350" s="45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7"/>
      <c r="Q350" s="13"/>
      <c r="R350" s="8"/>
      <c r="S350" s="8">
        <f t="shared" si="9"/>
        <v>0</v>
      </c>
    </row>
    <row r="351" spans="1:19" ht="12.75" hidden="1">
      <c r="A351" s="3"/>
      <c r="B351" s="41"/>
      <c r="C351" s="45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7"/>
      <c r="Q351" s="13"/>
      <c r="R351" s="8"/>
      <c r="S351" s="8">
        <f t="shared" si="9"/>
        <v>0</v>
      </c>
    </row>
    <row r="352" spans="1:19" ht="12.75" hidden="1">
      <c r="A352" s="3"/>
      <c r="B352" s="41"/>
      <c r="C352" s="45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7"/>
      <c r="Q352" s="13"/>
      <c r="R352" s="8"/>
      <c r="S352" s="8">
        <f t="shared" si="9"/>
        <v>0</v>
      </c>
    </row>
    <row r="353" spans="1:19" ht="12.75" hidden="1">
      <c r="A353" s="3"/>
      <c r="B353" s="41"/>
      <c r="C353" s="45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7"/>
      <c r="Q353" s="13"/>
      <c r="R353" s="8"/>
      <c r="S353" s="8">
        <f t="shared" si="9"/>
        <v>0</v>
      </c>
    </row>
    <row r="354" spans="1:19" ht="12.75" hidden="1">
      <c r="A354" s="3"/>
      <c r="B354" s="41"/>
      <c r="C354" s="45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7"/>
      <c r="Q354" s="13"/>
      <c r="R354" s="8"/>
      <c r="S354" s="8">
        <f t="shared" si="9"/>
        <v>0</v>
      </c>
    </row>
    <row r="355" spans="1:19" ht="12.75" hidden="1">
      <c r="A355" s="3"/>
      <c r="B355" s="41"/>
      <c r="C355" s="45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7"/>
      <c r="Q355" s="13"/>
      <c r="R355" s="8"/>
      <c r="S355" s="8">
        <f t="shared" si="9"/>
        <v>0</v>
      </c>
    </row>
    <row r="356" spans="1:19" ht="12.75" hidden="1">
      <c r="A356" s="3"/>
      <c r="B356" s="41"/>
      <c r="C356" s="45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7"/>
      <c r="Q356" s="13"/>
      <c r="R356" s="8"/>
      <c r="S356" s="8">
        <f t="shared" si="9"/>
        <v>0</v>
      </c>
    </row>
    <row r="357" spans="1:19" ht="12.75" hidden="1">
      <c r="A357" s="3"/>
      <c r="B357" s="41"/>
      <c r="C357" s="45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7"/>
      <c r="Q357" s="13"/>
      <c r="R357" s="8"/>
      <c r="S357" s="8">
        <f t="shared" si="9"/>
        <v>0</v>
      </c>
    </row>
    <row r="358" spans="1:19" ht="12.75" hidden="1">
      <c r="A358" s="3"/>
      <c r="B358" s="47" t="s">
        <v>142</v>
      </c>
      <c r="C358" s="46" t="s">
        <v>70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7"/>
      <c r="Q358" s="13"/>
      <c r="R358" s="8"/>
      <c r="S358" s="8">
        <f t="shared" si="9"/>
        <v>0</v>
      </c>
    </row>
    <row r="359" spans="1:19" ht="12.75" hidden="1">
      <c r="A359" s="3"/>
      <c r="B359" s="41" t="s">
        <v>143</v>
      </c>
      <c r="C359" s="45" t="s">
        <v>144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7"/>
      <c r="Q359" s="13"/>
      <c r="R359" s="8"/>
      <c r="S359" s="8">
        <f t="shared" si="9"/>
        <v>0</v>
      </c>
    </row>
    <row r="360" spans="1:19" ht="22.5" hidden="1">
      <c r="A360" s="3"/>
      <c r="B360" s="41" t="s">
        <v>145</v>
      </c>
      <c r="C360" s="45" t="s">
        <v>146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7"/>
      <c r="Q360" s="13"/>
      <c r="R360" s="8"/>
      <c r="S360" s="8">
        <f t="shared" si="9"/>
        <v>0</v>
      </c>
    </row>
    <row r="361" spans="1:22" ht="12.75">
      <c r="A361" s="3"/>
      <c r="B361" s="47" t="s">
        <v>147</v>
      </c>
      <c r="C361" s="46" t="s">
        <v>70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>
        <f>ROUND(O362*O363*1000000000,2)</f>
        <v>223.95</v>
      </c>
      <c r="P361" s="7"/>
      <c r="Q361" s="40">
        <f>Q362*Q363</f>
        <v>208.99935000000002</v>
      </c>
      <c r="R361" s="8">
        <v>1.072</v>
      </c>
      <c r="S361" s="36">
        <f t="shared" si="9"/>
        <v>224.04730320000004</v>
      </c>
      <c r="V361" s="173"/>
    </row>
    <row r="362" spans="1:19" ht="12.75">
      <c r="A362" s="3"/>
      <c r="B362" s="41" t="s">
        <v>111</v>
      </c>
      <c r="C362" s="5" t="s">
        <v>137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0">
        <f>'[1]Листы15-16'!$AS$38/1000*7.3</f>
        <v>0.0540054</v>
      </c>
      <c r="P362" s="7"/>
      <c r="Q362" s="50">
        <v>54.005</v>
      </c>
      <c r="R362" s="8">
        <v>1</v>
      </c>
      <c r="S362" s="48">
        <f t="shared" si="9"/>
        <v>54.005</v>
      </c>
    </row>
    <row r="363" spans="1:19" ht="12.75">
      <c r="A363" s="3"/>
      <c r="B363" s="41" t="s">
        <v>141</v>
      </c>
      <c r="C363" s="5" t="s">
        <v>138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0">
        <f>'[1]Листы15-16'!$BE$38/1000</f>
        <v>4.146740000000001E-06</v>
      </c>
      <c r="P363" s="7"/>
      <c r="Q363" s="40">
        <v>3.87</v>
      </c>
      <c r="R363" s="8">
        <v>1.072</v>
      </c>
      <c r="S363" s="48">
        <f t="shared" si="9"/>
        <v>4.14864</v>
      </c>
    </row>
    <row r="364" spans="1:19" ht="12.75" hidden="1">
      <c r="A364" s="3"/>
      <c r="B364" s="41"/>
      <c r="C364" s="45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7"/>
      <c r="Q364" s="13"/>
      <c r="R364" s="8"/>
      <c r="S364" s="8">
        <f t="shared" si="9"/>
        <v>0</v>
      </c>
    </row>
    <row r="365" spans="1:19" ht="12.75" hidden="1">
      <c r="A365" s="3"/>
      <c r="B365" s="41"/>
      <c r="C365" s="4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7"/>
      <c r="Q365" s="13"/>
      <c r="R365" s="8"/>
      <c r="S365" s="8">
        <f t="shared" si="9"/>
        <v>0</v>
      </c>
    </row>
    <row r="366" spans="1:19" ht="12.75" hidden="1">
      <c r="A366" s="3"/>
      <c r="B366" s="41"/>
      <c r="C366" s="45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7"/>
      <c r="Q366" s="13"/>
      <c r="R366" s="8"/>
      <c r="S366" s="8">
        <f t="shared" si="9"/>
        <v>0</v>
      </c>
    </row>
    <row r="367" spans="1:19" ht="12.75" hidden="1">
      <c r="A367" s="3"/>
      <c r="B367" s="41"/>
      <c r="C367" s="45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7"/>
      <c r="Q367" s="13"/>
      <c r="R367" s="8"/>
      <c r="S367" s="8">
        <f t="shared" si="9"/>
        <v>0</v>
      </c>
    </row>
    <row r="368" spans="1:19" ht="12.75" hidden="1">
      <c r="A368" s="3"/>
      <c r="B368" s="41"/>
      <c r="C368" s="45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7"/>
      <c r="Q368" s="13"/>
      <c r="R368" s="8"/>
      <c r="S368" s="8">
        <f t="shared" si="9"/>
        <v>0</v>
      </c>
    </row>
    <row r="369" spans="1:19" ht="12.75" hidden="1">
      <c r="A369" s="3"/>
      <c r="B369" s="41"/>
      <c r="C369" s="45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7"/>
      <c r="Q369" s="13"/>
      <c r="R369" s="8"/>
      <c r="S369" s="8">
        <f t="shared" si="9"/>
        <v>0</v>
      </c>
    </row>
    <row r="370" spans="1:19" ht="12.75" hidden="1">
      <c r="A370" s="3"/>
      <c r="B370" s="41"/>
      <c r="C370" s="45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7"/>
      <c r="Q370" s="13"/>
      <c r="R370" s="8"/>
      <c r="S370" s="8">
        <f t="shared" si="9"/>
        <v>0</v>
      </c>
    </row>
    <row r="371" spans="1:19" ht="12.75" hidden="1">
      <c r="A371" s="3"/>
      <c r="B371" s="41"/>
      <c r="C371" s="45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7"/>
      <c r="Q371" s="13"/>
      <c r="R371" s="8"/>
      <c r="S371" s="8">
        <f t="shared" si="9"/>
        <v>0</v>
      </c>
    </row>
    <row r="372" spans="1:19" ht="12.75" hidden="1">
      <c r="A372" s="3"/>
      <c r="B372" s="41"/>
      <c r="C372" s="45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7"/>
      <c r="Q372" s="13"/>
      <c r="R372" s="8"/>
      <c r="S372" s="8">
        <f t="shared" si="9"/>
        <v>0</v>
      </c>
    </row>
    <row r="373" spans="1:19" ht="12.75" hidden="1">
      <c r="A373" s="3"/>
      <c r="B373" s="41"/>
      <c r="C373" s="45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7"/>
      <c r="Q373" s="13"/>
      <c r="R373" s="8"/>
      <c r="S373" s="8">
        <f t="shared" si="9"/>
        <v>0</v>
      </c>
    </row>
    <row r="374" spans="1:19" ht="12.75" hidden="1">
      <c r="A374" s="3"/>
      <c r="B374" s="41"/>
      <c r="C374" s="45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7"/>
      <c r="Q374" s="13"/>
      <c r="R374" s="8"/>
      <c r="S374" s="8">
        <f t="shared" si="9"/>
        <v>0</v>
      </c>
    </row>
    <row r="375" spans="1:19" ht="12.75" hidden="1">
      <c r="A375" s="3"/>
      <c r="B375" s="41"/>
      <c r="C375" s="45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7"/>
      <c r="Q375" s="13"/>
      <c r="R375" s="8"/>
      <c r="S375" s="8">
        <f t="shared" si="9"/>
        <v>0</v>
      </c>
    </row>
    <row r="376" spans="1:19" ht="12.75" hidden="1">
      <c r="A376" s="3"/>
      <c r="B376" s="47" t="s">
        <v>148</v>
      </c>
      <c r="C376" s="46" t="s">
        <v>70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7"/>
      <c r="Q376" s="13"/>
      <c r="R376" s="8"/>
      <c r="S376" s="8">
        <f t="shared" si="9"/>
        <v>0</v>
      </c>
    </row>
    <row r="377" spans="1:19" ht="12.75" hidden="1">
      <c r="A377" s="3"/>
      <c r="B377" s="41" t="s">
        <v>143</v>
      </c>
      <c r="C377" s="45" t="s">
        <v>144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7"/>
      <c r="Q377" s="13"/>
      <c r="R377" s="8"/>
      <c r="S377" s="8">
        <f t="shared" si="9"/>
        <v>0</v>
      </c>
    </row>
    <row r="378" spans="1:19" ht="22.5" hidden="1">
      <c r="A378" s="3"/>
      <c r="B378" s="41" t="s">
        <v>145</v>
      </c>
      <c r="C378" s="45" t="s">
        <v>146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7"/>
      <c r="Q378" s="13"/>
      <c r="R378" s="8"/>
      <c r="S378" s="8">
        <f t="shared" si="9"/>
        <v>0</v>
      </c>
    </row>
    <row r="379" spans="1:19" ht="12.75" hidden="1">
      <c r="A379" s="3"/>
      <c r="B379" s="47" t="s">
        <v>149</v>
      </c>
      <c r="C379" s="46" t="s">
        <v>70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7"/>
      <c r="Q379" s="13"/>
      <c r="R379" s="8"/>
      <c r="S379" s="8">
        <f t="shared" si="9"/>
        <v>0</v>
      </c>
    </row>
    <row r="380" spans="1:19" ht="12.75" hidden="1">
      <c r="A380" s="3"/>
      <c r="B380" s="41" t="s">
        <v>111</v>
      </c>
      <c r="C380" s="5" t="s">
        <v>137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7"/>
      <c r="Q380" s="13"/>
      <c r="R380" s="8"/>
      <c r="S380" s="8">
        <f t="shared" si="9"/>
        <v>0</v>
      </c>
    </row>
    <row r="381" spans="1:19" ht="12.75" hidden="1">
      <c r="A381" s="3"/>
      <c r="B381" s="41" t="s">
        <v>141</v>
      </c>
      <c r="C381" s="5" t="s">
        <v>138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7"/>
      <c r="Q381" s="13"/>
      <c r="R381" s="8"/>
      <c r="S381" s="8">
        <f t="shared" si="9"/>
        <v>0</v>
      </c>
    </row>
    <row r="382" spans="1:19" ht="12.75" hidden="1">
      <c r="A382" s="3"/>
      <c r="B382" s="41"/>
      <c r="C382" s="45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7"/>
      <c r="Q382" s="13"/>
      <c r="R382" s="8"/>
      <c r="S382" s="8">
        <f t="shared" si="9"/>
        <v>0</v>
      </c>
    </row>
    <row r="383" spans="1:19" ht="12.75" hidden="1">
      <c r="A383" s="3"/>
      <c r="B383" s="41"/>
      <c r="C383" s="45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7"/>
      <c r="Q383" s="13"/>
      <c r="R383" s="8"/>
      <c r="S383" s="8">
        <f t="shared" si="9"/>
        <v>0</v>
      </c>
    </row>
    <row r="384" spans="1:19" ht="12.75" hidden="1">
      <c r="A384" s="3"/>
      <c r="B384" s="41"/>
      <c r="C384" s="45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3"/>
      <c r="P384" s="7"/>
      <c r="Q384" s="13"/>
      <c r="R384" s="8"/>
      <c r="S384" s="8">
        <f t="shared" si="9"/>
        <v>0</v>
      </c>
    </row>
    <row r="385" spans="1:19" ht="12.75" hidden="1">
      <c r="A385" s="3"/>
      <c r="B385" s="41"/>
      <c r="C385" s="45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3"/>
      <c r="P385" s="7"/>
      <c r="Q385" s="13"/>
      <c r="R385" s="8"/>
      <c r="S385" s="8">
        <f t="shared" si="9"/>
        <v>0</v>
      </c>
    </row>
    <row r="386" spans="1:19" ht="12.75" hidden="1">
      <c r="A386" s="3"/>
      <c r="B386" s="41"/>
      <c r="C386" s="45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3"/>
      <c r="P386" s="7"/>
      <c r="Q386" s="13"/>
      <c r="R386" s="8"/>
      <c r="S386" s="8">
        <f t="shared" si="9"/>
        <v>0</v>
      </c>
    </row>
    <row r="387" spans="1:19" ht="12.75" hidden="1">
      <c r="A387" s="3"/>
      <c r="B387" s="41"/>
      <c r="C387" s="45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3"/>
      <c r="P387" s="7"/>
      <c r="Q387" s="13"/>
      <c r="R387" s="8"/>
      <c r="S387" s="8">
        <f t="shared" si="9"/>
        <v>0</v>
      </c>
    </row>
    <row r="388" spans="1:19" ht="12.75" hidden="1">
      <c r="A388" s="3"/>
      <c r="B388" s="41"/>
      <c r="C388" s="45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3"/>
      <c r="P388" s="7"/>
      <c r="Q388" s="13"/>
      <c r="R388" s="8"/>
      <c r="S388" s="8">
        <f t="shared" si="9"/>
        <v>0</v>
      </c>
    </row>
    <row r="389" spans="1:19" ht="12.75" hidden="1">
      <c r="A389" s="3"/>
      <c r="B389" s="41"/>
      <c r="C389" s="45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3"/>
      <c r="P389" s="7"/>
      <c r="Q389" s="13"/>
      <c r="R389" s="8"/>
      <c r="S389" s="8">
        <f t="shared" si="9"/>
        <v>0</v>
      </c>
    </row>
    <row r="390" spans="1:19" ht="12.75" hidden="1">
      <c r="A390" s="3"/>
      <c r="B390" s="41"/>
      <c r="C390" s="45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3"/>
      <c r="P390" s="7"/>
      <c r="Q390" s="13"/>
      <c r="R390" s="8"/>
      <c r="S390" s="8">
        <f t="shared" si="9"/>
        <v>0</v>
      </c>
    </row>
    <row r="391" spans="1:19" ht="12.75" hidden="1">
      <c r="A391" s="3"/>
      <c r="B391" s="41"/>
      <c r="C391" s="45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13"/>
      <c r="P391" s="7"/>
      <c r="Q391" s="13"/>
      <c r="R391" s="8"/>
      <c r="S391" s="8">
        <f t="shared" si="9"/>
        <v>0</v>
      </c>
    </row>
    <row r="392" spans="1:19" ht="12.75" hidden="1">
      <c r="A392" s="3"/>
      <c r="B392" s="41"/>
      <c r="C392" s="45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13"/>
      <c r="P392" s="7"/>
      <c r="Q392" s="13"/>
      <c r="R392" s="8"/>
      <c r="S392" s="8">
        <f t="shared" si="9"/>
        <v>0</v>
      </c>
    </row>
    <row r="393" spans="1:19" ht="12.75" hidden="1">
      <c r="A393" s="3"/>
      <c r="B393" s="41"/>
      <c r="C393" s="45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13"/>
      <c r="P393" s="7"/>
      <c r="Q393" s="13"/>
      <c r="R393" s="8"/>
      <c r="S393" s="8">
        <f t="shared" si="9"/>
        <v>0</v>
      </c>
    </row>
    <row r="394" spans="1:19" ht="12.75" hidden="1">
      <c r="A394" s="3"/>
      <c r="B394" s="47" t="s">
        <v>150</v>
      </c>
      <c r="C394" s="46" t="s">
        <v>70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3"/>
      <c r="P394" s="7"/>
      <c r="Q394" s="13"/>
      <c r="R394" s="8"/>
      <c r="S394" s="8">
        <f t="shared" si="9"/>
        <v>0</v>
      </c>
    </row>
    <row r="395" spans="1:19" ht="12.75" hidden="1">
      <c r="A395" s="3"/>
      <c r="B395" s="41" t="s">
        <v>143</v>
      </c>
      <c r="C395" s="45" t="s">
        <v>144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13"/>
      <c r="P395" s="7"/>
      <c r="Q395" s="13"/>
      <c r="R395" s="8"/>
      <c r="S395" s="8">
        <f t="shared" si="9"/>
        <v>0</v>
      </c>
    </row>
    <row r="396" spans="1:19" ht="22.5" hidden="1">
      <c r="A396" s="3"/>
      <c r="B396" s="41" t="s">
        <v>145</v>
      </c>
      <c r="C396" s="45" t="s">
        <v>146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3"/>
      <c r="P396" s="7"/>
      <c r="Q396" s="13"/>
      <c r="R396" s="8"/>
      <c r="S396" s="8">
        <f t="shared" si="9"/>
        <v>0</v>
      </c>
    </row>
    <row r="397" spans="1:19" ht="12.75" hidden="1">
      <c r="A397" s="3"/>
      <c r="B397" s="47" t="s">
        <v>151</v>
      </c>
      <c r="C397" s="46" t="s">
        <v>70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3"/>
      <c r="P397" s="7"/>
      <c r="Q397" s="13"/>
      <c r="R397" s="8"/>
      <c r="S397" s="8">
        <f t="shared" si="9"/>
        <v>0</v>
      </c>
    </row>
    <row r="398" spans="1:19" ht="12.75" hidden="1">
      <c r="A398" s="3"/>
      <c r="B398" s="41" t="s">
        <v>111</v>
      </c>
      <c r="C398" s="5" t="s">
        <v>137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13"/>
      <c r="P398" s="7"/>
      <c r="Q398" s="13"/>
      <c r="R398" s="8"/>
      <c r="S398" s="8">
        <f t="shared" si="9"/>
        <v>0</v>
      </c>
    </row>
    <row r="399" spans="1:19" ht="12.75" hidden="1">
      <c r="A399" s="3"/>
      <c r="B399" s="41" t="s">
        <v>141</v>
      </c>
      <c r="C399" s="5" t="s">
        <v>138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13"/>
      <c r="P399" s="7"/>
      <c r="Q399" s="13"/>
      <c r="R399" s="8"/>
      <c r="S399" s="8">
        <f t="shared" si="9"/>
        <v>0</v>
      </c>
    </row>
    <row r="400" spans="1:19" ht="12.75" hidden="1">
      <c r="A400" s="3"/>
      <c r="B400" s="41"/>
      <c r="C400" s="45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13"/>
      <c r="P400" s="7"/>
      <c r="Q400" s="13"/>
      <c r="R400" s="8"/>
      <c r="S400" s="8">
        <f t="shared" si="9"/>
        <v>0</v>
      </c>
    </row>
    <row r="401" spans="1:19" ht="12.75" hidden="1">
      <c r="A401" s="3"/>
      <c r="B401" s="41"/>
      <c r="C401" s="45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13"/>
      <c r="P401" s="7"/>
      <c r="Q401" s="13"/>
      <c r="R401" s="8"/>
      <c r="S401" s="8">
        <f t="shared" si="9"/>
        <v>0</v>
      </c>
    </row>
    <row r="402" spans="1:19" ht="12.75" hidden="1">
      <c r="A402" s="3"/>
      <c r="B402" s="41"/>
      <c r="C402" s="45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13"/>
      <c r="P402" s="7"/>
      <c r="Q402" s="13"/>
      <c r="R402" s="8"/>
      <c r="S402" s="8">
        <f t="shared" si="9"/>
        <v>0</v>
      </c>
    </row>
    <row r="403" spans="1:19" ht="12.75" hidden="1">
      <c r="A403" s="3"/>
      <c r="B403" s="41"/>
      <c r="C403" s="45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13"/>
      <c r="P403" s="7"/>
      <c r="Q403" s="13"/>
      <c r="R403" s="8"/>
      <c r="S403" s="8">
        <f aca="true" t="shared" si="10" ref="S403:S466">Q403*R403</f>
        <v>0</v>
      </c>
    </row>
    <row r="404" spans="1:19" ht="12.75" hidden="1">
      <c r="A404" s="3"/>
      <c r="B404" s="41"/>
      <c r="C404" s="45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13"/>
      <c r="P404" s="7"/>
      <c r="Q404" s="13"/>
      <c r="R404" s="8"/>
      <c r="S404" s="8">
        <f t="shared" si="10"/>
        <v>0</v>
      </c>
    </row>
    <row r="405" spans="1:19" ht="12.75" hidden="1">
      <c r="A405" s="3"/>
      <c r="B405" s="41"/>
      <c r="C405" s="45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13"/>
      <c r="P405" s="7"/>
      <c r="Q405" s="13"/>
      <c r="R405" s="8"/>
      <c r="S405" s="8">
        <f t="shared" si="10"/>
        <v>0</v>
      </c>
    </row>
    <row r="406" spans="1:19" ht="12.75" hidden="1">
      <c r="A406" s="3"/>
      <c r="B406" s="41"/>
      <c r="C406" s="45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13"/>
      <c r="P406" s="7"/>
      <c r="Q406" s="13"/>
      <c r="R406" s="8"/>
      <c r="S406" s="8">
        <f t="shared" si="10"/>
        <v>0</v>
      </c>
    </row>
    <row r="407" spans="1:19" ht="12.75" hidden="1">
      <c r="A407" s="3"/>
      <c r="B407" s="41"/>
      <c r="C407" s="45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13"/>
      <c r="P407" s="7"/>
      <c r="Q407" s="13"/>
      <c r="R407" s="8"/>
      <c r="S407" s="8">
        <f t="shared" si="10"/>
        <v>0</v>
      </c>
    </row>
    <row r="408" spans="1:19" ht="12.75" hidden="1">
      <c r="A408" s="3"/>
      <c r="B408" s="41"/>
      <c r="C408" s="45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13"/>
      <c r="P408" s="7"/>
      <c r="Q408" s="13"/>
      <c r="R408" s="8"/>
      <c r="S408" s="8">
        <f t="shared" si="10"/>
        <v>0</v>
      </c>
    </row>
    <row r="409" spans="1:19" ht="12.75" hidden="1">
      <c r="A409" s="3"/>
      <c r="B409" s="41"/>
      <c r="C409" s="45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13"/>
      <c r="P409" s="7"/>
      <c r="Q409" s="13"/>
      <c r="R409" s="8"/>
      <c r="S409" s="8">
        <f t="shared" si="10"/>
        <v>0</v>
      </c>
    </row>
    <row r="410" spans="1:19" ht="12.75" hidden="1">
      <c r="A410" s="3"/>
      <c r="B410" s="41"/>
      <c r="C410" s="45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13"/>
      <c r="P410" s="7"/>
      <c r="Q410" s="13"/>
      <c r="R410" s="8"/>
      <c r="S410" s="8">
        <f t="shared" si="10"/>
        <v>0</v>
      </c>
    </row>
    <row r="411" spans="1:19" ht="12.75" hidden="1">
      <c r="A411" s="3"/>
      <c r="B411" s="41"/>
      <c r="C411" s="45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13"/>
      <c r="P411" s="7"/>
      <c r="Q411" s="13"/>
      <c r="R411" s="8"/>
      <c r="S411" s="8">
        <f t="shared" si="10"/>
        <v>0</v>
      </c>
    </row>
    <row r="412" spans="1:19" ht="12.75" hidden="1">
      <c r="A412" s="3"/>
      <c r="B412" s="47" t="s">
        <v>152</v>
      </c>
      <c r="C412" s="46" t="s">
        <v>70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13"/>
      <c r="P412" s="7"/>
      <c r="Q412" s="13"/>
      <c r="R412" s="8"/>
      <c r="S412" s="8">
        <f t="shared" si="10"/>
        <v>0</v>
      </c>
    </row>
    <row r="413" spans="1:19" ht="12.75" hidden="1">
      <c r="A413" s="3"/>
      <c r="B413" s="41" t="s">
        <v>143</v>
      </c>
      <c r="C413" s="45" t="s">
        <v>144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13"/>
      <c r="P413" s="7"/>
      <c r="Q413" s="13"/>
      <c r="R413" s="8"/>
      <c r="S413" s="8">
        <f t="shared" si="10"/>
        <v>0</v>
      </c>
    </row>
    <row r="414" spans="1:19" ht="22.5" hidden="1">
      <c r="A414" s="3"/>
      <c r="B414" s="41" t="s">
        <v>145</v>
      </c>
      <c r="C414" s="45" t="s">
        <v>146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13"/>
      <c r="P414" s="7"/>
      <c r="Q414" s="13"/>
      <c r="R414" s="8"/>
      <c r="S414" s="8">
        <f t="shared" si="10"/>
        <v>0</v>
      </c>
    </row>
    <row r="415" spans="1:19" ht="12.75" hidden="1">
      <c r="A415" s="3"/>
      <c r="B415" s="47" t="s">
        <v>179</v>
      </c>
      <c r="C415" s="46" t="s">
        <v>70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13"/>
      <c r="P415" s="7"/>
      <c r="Q415" s="13"/>
      <c r="R415" s="8"/>
      <c r="S415" s="8">
        <f t="shared" si="10"/>
        <v>0</v>
      </c>
    </row>
    <row r="416" spans="1:19" ht="12.75" hidden="1">
      <c r="A416" s="3"/>
      <c r="B416" s="41" t="s">
        <v>111</v>
      </c>
      <c r="C416" s="5" t="s">
        <v>137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13"/>
      <c r="P416" s="7"/>
      <c r="Q416" s="13"/>
      <c r="R416" s="8"/>
      <c r="S416" s="8">
        <f t="shared" si="10"/>
        <v>0</v>
      </c>
    </row>
    <row r="417" spans="1:19" ht="12.75" hidden="1">
      <c r="A417" s="3"/>
      <c r="B417" s="41" t="s">
        <v>141</v>
      </c>
      <c r="C417" s="5" t="s">
        <v>138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13"/>
      <c r="P417" s="7"/>
      <c r="Q417" s="13"/>
      <c r="R417" s="8"/>
      <c r="S417" s="8">
        <f t="shared" si="10"/>
        <v>0</v>
      </c>
    </row>
    <row r="418" spans="1:19" ht="12.75" hidden="1">
      <c r="A418" s="3"/>
      <c r="B418" s="41"/>
      <c r="C418" s="45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13"/>
      <c r="P418" s="7"/>
      <c r="Q418" s="13"/>
      <c r="R418" s="8"/>
      <c r="S418" s="8">
        <f t="shared" si="10"/>
        <v>0</v>
      </c>
    </row>
    <row r="419" spans="1:19" ht="12.75" hidden="1">
      <c r="A419" s="3"/>
      <c r="B419" s="41"/>
      <c r="C419" s="45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13"/>
      <c r="P419" s="7"/>
      <c r="Q419" s="13"/>
      <c r="R419" s="8"/>
      <c r="S419" s="8">
        <f t="shared" si="10"/>
        <v>0</v>
      </c>
    </row>
    <row r="420" spans="1:19" ht="12.75" hidden="1">
      <c r="A420" s="3"/>
      <c r="B420" s="41"/>
      <c r="C420" s="45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13"/>
      <c r="P420" s="7"/>
      <c r="Q420" s="13"/>
      <c r="R420" s="8"/>
      <c r="S420" s="8">
        <f t="shared" si="10"/>
        <v>0</v>
      </c>
    </row>
    <row r="421" spans="1:19" ht="12.75" hidden="1">
      <c r="A421" s="3"/>
      <c r="B421" s="41"/>
      <c r="C421" s="45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13"/>
      <c r="P421" s="7"/>
      <c r="Q421" s="13"/>
      <c r="R421" s="8"/>
      <c r="S421" s="8">
        <f t="shared" si="10"/>
        <v>0</v>
      </c>
    </row>
    <row r="422" spans="1:19" ht="12.75" hidden="1">
      <c r="A422" s="3"/>
      <c r="B422" s="41"/>
      <c r="C422" s="45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13"/>
      <c r="P422" s="7"/>
      <c r="Q422" s="13"/>
      <c r="R422" s="8"/>
      <c r="S422" s="8">
        <f t="shared" si="10"/>
        <v>0</v>
      </c>
    </row>
    <row r="423" spans="1:19" ht="12.75" hidden="1">
      <c r="A423" s="3"/>
      <c r="B423" s="41"/>
      <c r="C423" s="45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13"/>
      <c r="P423" s="7"/>
      <c r="Q423" s="13"/>
      <c r="R423" s="8"/>
      <c r="S423" s="8">
        <f t="shared" si="10"/>
        <v>0</v>
      </c>
    </row>
    <row r="424" spans="1:19" ht="12.75" hidden="1">
      <c r="A424" s="3"/>
      <c r="B424" s="41"/>
      <c r="C424" s="45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13"/>
      <c r="P424" s="7"/>
      <c r="Q424" s="13"/>
      <c r="R424" s="8"/>
      <c r="S424" s="8">
        <f t="shared" si="10"/>
        <v>0</v>
      </c>
    </row>
    <row r="425" spans="1:19" ht="12.75" hidden="1">
      <c r="A425" s="3"/>
      <c r="B425" s="41"/>
      <c r="C425" s="45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13"/>
      <c r="P425" s="7"/>
      <c r="Q425" s="13"/>
      <c r="R425" s="8"/>
      <c r="S425" s="8">
        <f t="shared" si="10"/>
        <v>0</v>
      </c>
    </row>
    <row r="426" spans="1:19" ht="12.75" hidden="1">
      <c r="A426" s="3"/>
      <c r="B426" s="41"/>
      <c r="C426" s="45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13"/>
      <c r="P426" s="7"/>
      <c r="Q426" s="13"/>
      <c r="R426" s="8"/>
      <c r="S426" s="8">
        <f t="shared" si="10"/>
        <v>0</v>
      </c>
    </row>
    <row r="427" spans="1:19" ht="12.75" hidden="1">
      <c r="A427" s="3"/>
      <c r="B427" s="41"/>
      <c r="C427" s="45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13"/>
      <c r="P427" s="7"/>
      <c r="Q427" s="13"/>
      <c r="R427" s="8"/>
      <c r="S427" s="8">
        <f t="shared" si="10"/>
        <v>0</v>
      </c>
    </row>
    <row r="428" spans="1:19" ht="12.75" hidden="1">
      <c r="A428" s="3"/>
      <c r="B428" s="41"/>
      <c r="C428" s="45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13"/>
      <c r="P428" s="7"/>
      <c r="Q428" s="13"/>
      <c r="R428" s="8"/>
      <c r="S428" s="8">
        <f t="shared" si="10"/>
        <v>0</v>
      </c>
    </row>
    <row r="429" spans="1:19" ht="12.75" hidden="1">
      <c r="A429" s="3"/>
      <c r="B429" s="41"/>
      <c r="C429" s="45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13"/>
      <c r="P429" s="7"/>
      <c r="Q429" s="13"/>
      <c r="R429" s="8"/>
      <c r="S429" s="8">
        <f t="shared" si="10"/>
        <v>0</v>
      </c>
    </row>
    <row r="430" spans="1:19" ht="12.75" hidden="1">
      <c r="A430" s="3"/>
      <c r="B430" s="47" t="s">
        <v>180</v>
      </c>
      <c r="C430" s="46" t="s">
        <v>70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13"/>
      <c r="P430" s="7"/>
      <c r="Q430" s="13"/>
      <c r="R430" s="8"/>
      <c r="S430" s="8">
        <f t="shared" si="10"/>
        <v>0</v>
      </c>
    </row>
    <row r="431" spans="1:19" ht="12.75" hidden="1">
      <c r="A431" s="3"/>
      <c r="B431" s="41" t="s">
        <v>143</v>
      </c>
      <c r="C431" s="45" t="s">
        <v>144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13"/>
      <c r="P431" s="7"/>
      <c r="Q431" s="13"/>
      <c r="R431" s="8"/>
      <c r="S431" s="8">
        <f t="shared" si="10"/>
        <v>0</v>
      </c>
    </row>
    <row r="432" spans="1:19" ht="22.5" hidden="1">
      <c r="A432" s="3"/>
      <c r="B432" s="41" t="s">
        <v>145</v>
      </c>
      <c r="C432" s="45" t="s">
        <v>146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13"/>
      <c r="P432" s="7"/>
      <c r="Q432" s="13"/>
      <c r="R432" s="8"/>
      <c r="S432" s="8">
        <f t="shared" si="10"/>
        <v>0</v>
      </c>
    </row>
    <row r="433" spans="1:19" ht="21" hidden="1">
      <c r="A433" s="3"/>
      <c r="B433" s="47" t="s">
        <v>153</v>
      </c>
      <c r="C433" s="46" t="s">
        <v>70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13"/>
      <c r="P433" s="7"/>
      <c r="Q433" s="13"/>
      <c r="R433" s="8"/>
      <c r="S433" s="8">
        <f t="shared" si="10"/>
        <v>0</v>
      </c>
    </row>
    <row r="434" spans="1:19" ht="12.75" hidden="1">
      <c r="A434" s="3"/>
      <c r="B434" s="41" t="s">
        <v>111</v>
      </c>
      <c r="C434" s="5" t="s">
        <v>137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13"/>
      <c r="P434" s="7"/>
      <c r="Q434" s="13"/>
      <c r="R434" s="8"/>
      <c r="S434" s="8">
        <f t="shared" si="10"/>
        <v>0</v>
      </c>
    </row>
    <row r="435" spans="1:19" ht="12.75" hidden="1">
      <c r="A435" s="3"/>
      <c r="B435" s="41" t="s">
        <v>141</v>
      </c>
      <c r="C435" s="5" t="s">
        <v>138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13"/>
      <c r="P435" s="7"/>
      <c r="Q435" s="13"/>
      <c r="R435" s="8"/>
      <c r="S435" s="8">
        <f t="shared" si="10"/>
        <v>0</v>
      </c>
    </row>
    <row r="436" spans="1:19" ht="12.75" hidden="1">
      <c r="A436" s="3"/>
      <c r="B436" s="41"/>
      <c r="C436" s="45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13"/>
      <c r="P436" s="7"/>
      <c r="Q436" s="13"/>
      <c r="R436" s="8"/>
      <c r="S436" s="8">
        <f t="shared" si="10"/>
        <v>0</v>
      </c>
    </row>
    <row r="437" spans="1:19" ht="12.75" hidden="1">
      <c r="A437" s="3"/>
      <c r="B437" s="41"/>
      <c r="C437" s="45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13"/>
      <c r="P437" s="7"/>
      <c r="Q437" s="13"/>
      <c r="R437" s="8"/>
      <c r="S437" s="8">
        <f t="shared" si="10"/>
        <v>0</v>
      </c>
    </row>
    <row r="438" spans="1:19" ht="12.75" hidden="1">
      <c r="A438" s="3"/>
      <c r="B438" s="41"/>
      <c r="C438" s="45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13"/>
      <c r="P438" s="7"/>
      <c r="Q438" s="13"/>
      <c r="R438" s="8"/>
      <c r="S438" s="8">
        <f t="shared" si="10"/>
        <v>0</v>
      </c>
    </row>
    <row r="439" spans="1:19" ht="12.75" hidden="1">
      <c r="A439" s="3"/>
      <c r="B439" s="41"/>
      <c r="C439" s="45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13"/>
      <c r="P439" s="7"/>
      <c r="Q439" s="13"/>
      <c r="R439" s="8"/>
      <c r="S439" s="8">
        <f t="shared" si="10"/>
        <v>0</v>
      </c>
    </row>
    <row r="440" spans="1:19" ht="12.75" hidden="1">
      <c r="A440" s="3"/>
      <c r="B440" s="41"/>
      <c r="C440" s="45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13"/>
      <c r="P440" s="7"/>
      <c r="Q440" s="13"/>
      <c r="R440" s="8"/>
      <c r="S440" s="8">
        <f t="shared" si="10"/>
        <v>0</v>
      </c>
    </row>
    <row r="441" spans="1:19" ht="12.75" hidden="1">
      <c r="A441" s="3"/>
      <c r="B441" s="41"/>
      <c r="C441" s="45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13"/>
      <c r="P441" s="7"/>
      <c r="Q441" s="13"/>
      <c r="R441" s="8"/>
      <c r="S441" s="8">
        <f t="shared" si="10"/>
        <v>0</v>
      </c>
    </row>
    <row r="442" spans="1:19" ht="12.75" hidden="1">
      <c r="A442" s="3"/>
      <c r="B442" s="41"/>
      <c r="C442" s="45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13"/>
      <c r="P442" s="7"/>
      <c r="Q442" s="13"/>
      <c r="R442" s="8"/>
      <c r="S442" s="8">
        <f t="shared" si="10"/>
        <v>0</v>
      </c>
    </row>
    <row r="443" spans="1:19" ht="12.75" hidden="1">
      <c r="A443" s="3"/>
      <c r="B443" s="41"/>
      <c r="C443" s="45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13"/>
      <c r="P443" s="7"/>
      <c r="Q443" s="13"/>
      <c r="R443" s="8"/>
      <c r="S443" s="8">
        <f t="shared" si="10"/>
        <v>0</v>
      </c>
    </row>
    <row r="444" spans="1:19" ht="12.75" hidden="1">
      <c r="A444" s="3"/>
      <c r="B444" s="41"/>
      <c r="C444" s="45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13"/>
      <c r="P444" s="7"/>
      <c r="Q444" s="13"/>
      <c r="R444" s="8"/>
      <c r="S444" s="8">
        <f t="shared" si="10"/>
        <v>0</v>
      </c>
    </row>
    <row r="445" spans="1:19" ht="12.75" hidden="1">
      <c r="A445" s="3"/>
      <c r="B445" s="41"/>
      <c r="C445" s="45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13"/>
      <c r="P445" s="7"/>
      <c r="Q445" s="13"/>
      <c r="R445" s="8"/>
      <c r="S445" s="8">
        <f t="shared" si="10"/>
        <v>0</v>
      </c>
    </row>
    <row r="446" spans="1:19" ht="12.75" hidden="1">
      <c r="A446" s="3"/>
      <c r="B446" s="41"/>
      <c r="C446" s="45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13"/>
      <c r="P446" s="7"/>
      <c r="Q446" s="13"/>
      <c r="R446" s="8"/>
      <c r="S446" s="8">
        <f t="shared" si="10"/>
        <v>0</v>
      </c>
    </row>
    <row r="447" spans="1:19" ht="12.75" hidden="1">
      <c r="A447" s="3"/>
      <c r="B447" s="41"/>
      <c r="C447" s="45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13"/>
      <c r="P447" s="7"/>
      <c r="Q447" s="13"/>
      <c r="R447" s="8"/>
      <c r="S447" s="8">
        <f t="shared" si="10"/>
        <v>0</v>
      </c>
    </row>
    <row r="448" spans="1:19" ht="21" hidden="1">
      <c r="A448" s="3"/>
      <c r="B448" s="47" t="s">
        <v>154</v>
      </c>
      <c r="C448" s="46" t="s">
        <v>70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13"/>
      <c r="P448" s="7"/>
      <c r="Q448" s="13"/>
      <c r="R448" s="8"/>
      <c r="S448" s="8">
        <f t="shared" si="10"/>
        <v>0</v>
      </c>
    </row>
    <row r="449" spans="1:19" ht="12.75" hidden="1">
      <c r="A449" s="3"/>
      <c r="B449" s="41" t="s">
        <v>143</v>
      </c>
      <c r="C449" s="45" t="s">
        <v>144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13"/>
      <c r="P449" s="7"/>
      <c r="Q449" s="13"/>
      <c r="R449" s="8"/>
      <c r="S449" s="8">
        <f t="shared" si="10"/>
        <v>0</v>
      </c>
    </row>
    <row r="450" spans="1:19" ht="22.5" hidden="1">
      <c r="A450" s="3"/>
      <c r="B450" s="41" t="s">
        <v>145</v>
      </c>
      <c r="C450" s="45" t="s">
        <v>146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13"/>
      <c r="P450" s="7"/>
      <c r="Q450" s="13"/>
      <c r="R450" s="8"/>
      <c r="S450" s="8">
        <f t="shared" si="10"/>
        <v>0</v>
      </c>
    </row>
    <row r="451" spans="1:19" ht="12.75" hidden="1">
      <c r="A451" s="3"/>
      <c r="B451" s="41"/>
      <c r="C451" s="45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13"/>
      <c r="P451" s="7"/>
      <c r="Q451" s="13"/>
      <c r="R451" s="8"/>
      <c r="S451" s="8">
        <f t="shared" si="10"/>
        <v>0</v>
      </c>
    </row>
    <row r="452" spans="1:19" ht="12.75" hidden="1">
      <c r="A452" s="3"/>
      <c r="B452" s="41"/>
      <c r="C452" s="45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13"/>
      <c r="P452" s="7"/>
      <c r="Q452" s="13"/>
      <c r="R452" s="8"/>
      <c r="S452" s="8">
        <f t="shared" si="10"/>
        <v>0</v>
      </c>
    </row>
    <row r="453" spans="1:19" ht="12.75" hidden="1">
      <c r="A453" s="3"/>
      <c r="B453" s="41"/>
      <c r="C453" s="45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13"/>
      <c r="P453" s="7"/>
      <c r="Q453" s="13"/>
      <c r="R453" s="8"/>
      <c r="S453" s="8">
        <f t="shared" si="10"/>
        <v>0</v>
      </c>
    </row>
    <row r="454" spans="1:19" ht="12.75" hidden="1">
      <c r="A454" s="3"/>
      <c r="B454" s="41"/>
      <c r="C454" s="45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3"/>
      <c r="P454" s="7"/>
      <c r="Q454" s="13"/>
      <c r="R454" s="8"/>
      <c r="S454" s="8">
        <f t="shared" si="10"/>
        <v>0</v>
      </c>
    </row>
    <row r="455" spans="1:19" ht="12.75" hidden="1">
      <c r="A455" s="3"/>
      <c r="B455" s="41"/>
      <c r="C455" s="45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13"/>
      <c r="P455" s="7"/>
      <c r="Q455" s="13"/>
      <c r="R455" s="8"/>
      <c r="S455" s="8">
        <f t="shared" si="10"/>
        <v>0</v>
      </c>
    </row>
    <row r="456" spans="1:19" ht="12.75" hidden="1">
      <c r="A456" s="3"/>
      <c r="B456" s="41"/>
      <c r="C456" s="45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13"/>
      <c r="P456" s="7"/>
      <c r="Q456" s="13"/>
      <c r="R456" s="8"/>
      <c r="S456" s="8">
        <f t="shared" si="10"/>
        <v>0</v>
      </c>
    </row>
    <row r="457" spans="1:19" ht="12.75" hidden="1">
      <c r="A457" s="3"/>
      <c r="B457" s="41"/>
      <c r="C457" s="45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13"/>
      <c r="P457" s="7"/>
      <c r="Q457" s="13"/>
      <c r="R457" s="8"/>
      <c r="S457" s="8">
        <f t="shared" si="10"/>
        <v>0</v>
      </c>
    </row>
    <row r="458" spans="1:19" ht="12.75" hidden="1">
      <c r="A458" s="3"/>
      <c r="B458" s="41"/>
      <c r="C458" s="45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3"/>
      <c r="P458" s="7"/>
      <c r="Q458" s="13"/>
      <c r="R458" s="8"/>
      <c r="S458" s="8">
        <f t="shared" si="10"/>
        <v>0</v>
      </c>
    </row>
    <row r="459" spans="1:19" ht="12.75" hidden="1">
      <c r="A459" s="3"/>
      <c r="B459" s="41"/>
      <c r="C459" s="45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13"/>
      <c r="P459" s="7"/>
      <c r="Q459" s="13"/>
      <c r="R459" s="8"/>
      <c r="S459" s="8">
        <f t="shared" si="10"/>
        <v>0</v>
      </c>
    </row>
    <row r="460" spans="1:19" ht="12.75" hidden="1">
      <c r="A460" s="3"/>
      <c r="B460" s="41"/>
      <c r="C460" s="45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13"/>
      <c r="P460" s="7"/>
      <c r="Q460" s="13"/>
      <c r="R460" s="8"/>
      <c r="S460" s="8">
        <f t="shared" si="10"/>
        <v>0</v>
      </c>
    </row>
    <row r="461" spans="1:19" ht="12.75" hidden="1">
      <c r="A461" s="3"/>
      <c r="B461" s="41"/>
      <c r="C461" s="45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13"/>
      <c r="P461" s="7"/>
      <c r="Q461" s="13"/>
      <c r="R461" s="8"/>
      <c r="S461" s="8">
        <f t="shared" si="10"/>
        <v>0</v>
      </c>
    </row>
    <row r="462" spans="1:19" ht="12.75">
      <c r="A462" s="39" t="s">
        <v>181</v>
      </c>
      <c r="B462" s="12" t="s">
        <v>182</v>
      </c>
      <c r="C462" s="37" t="s">
        <v>70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3">
        <f>ROUND(O463*O464/1000,2)</f>
        <v>6.19</v>
      </c>
      <c r="P462" s="7"/>
      <c r="Q462" s="13">
        <f>ROUND(Q463*Q464/1000,2)</f>
        <v>5.78</v>
      </c>
      <c r="R462" s="8">
        <v>1</v>
      </c>
      <c r="S462" s="8">
        <f t="shared" si="10"/>
        <v>5.78</v>
      </c>
    </row>
    <row r="463" spans="1:19" ht="12.75">
      <c r="A463" s="3"/>
      <c r="B463" s="12" t="s">
        <v>183</v>
      </c>
      <c r="C463" s="37" t="s">
        <v>184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13">
        <f>'[4]расчет вода'!$D$18</f>
        <v>234.48</v>
      </c>
      <c r="P463" s="7"/>
      <c r="Q463" s="13">
        <f>'[4]расчет вода'!$D$18</f>
        <v>234.48</v>
      </c>
      <c r="R463" s="8">
        <v>1</v>
      </c>
      <c r="S463" s="8">
        <f t="shared" si="10"/>
        <v>234.48</v>
      </c>
    </row>
    <row r="464" spans="1:19" ht="12.75">
      <c r="A464" s="3"/>
      <c r="B464" s="12" t="s">
        <v>82</v>
      </c>
      <c r="C464" s="37" t="s">
        <v>83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3">
        <f>'[4]расчет вода'!$D$19</f>
        <v>26.41</v>
      </c>
      <c r="P464" s="7"/>
      <c r="Q464" s="13">
        <v>24.64</v>
      </c>
      <c r="R464" s="8">
        <v>1</v>
      </c>
      <c r="S464" s="36">
        <f t="shared" si="10"/>
        <v>24.64</v>
      </c>
    </row>
    <row r="465" spans="1:19" ht="12.75" hidden="1">
      <c r="A465" s="3"/>
      <c r="B465" s="8" t="s">
        <v>84</v>
      </c>
      <c r="C465" s="5" t="s">
        <v>185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13"/>
      <c r="P465" s="7"/>
      <c r="Q465" s="13"/>
      <c r="R465" s="8"/>
      <c r="S465" s="8">
        <f t="shared" si="10"/>
        <v>0</v>
      </c>
    </row>
    <row r="466" spans="1:19" ht="12.75" hidden="1">
      <c r="A466" s="3"/>
      <c r="B466" s="8" t="s">
        <v>175</v>
      </c>
      <c r="C466" s="37" t="s">
        <v>70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13"/>
      <c r="P466" s="7"/>
      <c r="Q466" s="13"/>
      <c r="R466" s="8"/>
      <c r="S466" s="8">
        <f t="shared" si="10"/>
        <v>0</v>
      </c>
    </row>
    <row r="467" spans="1:19" ht="12.75" hidden="1">
      <c r="A467" s="3"/>
      <c r="B467" s="8" t="s">
        <v>186</v>
      </c>
      <c r="C467" s="5" t="s">
        <v>184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13"/>
      <c r="P467" s="7"/>
      <c r="Q467" s="13"/>
      <c r="R467" s="8"/>
      <c r="S467" s="8">
        <f aca="true" t="shared" si="11" ref="S467:S530">Q467*R467</f>
        <v>0</v>
      </c>
    </row>
    <row r="468" spans="1:19" ht="12.75" hidden="1">
      <c r="A468" s="3"/>
      <c r="B468" s="8" t="s">
        <v>120</v>
      </c>
      <c r="C468" s="5" t="s">
        <v>83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13"/>
      <c r="P468" s="7"/>
      <c r="Q468" s="13"/>
      <c r="R468" s="8"/>
      <c r="S468" s="8">
        <f t="shared" si="11"/>
        <v>0</v>
      </c>
    </row>
    <row r="469" spans="1:19" ht="12.75" hidden="1">
      <c r="A469" s="3"/>
      <c r="B469" s="8" t="s">
        <v>84</v>
      </c>
      <c r="C469" s="5" t="s">
        <v>185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13"/>
      <c r="P469" s="7"/>
      <c r="Q469" s="13"/>
      <c r="R469" s="8"/>
      <c r="S469" s="8">
        <f t="shared" si="11"/>
        <v>0</v>
      </c>
    </row>
    <row r="470" spans="1:19" ht="12.75" hidden="1">
      <c r="A470" s="3"/>
      <c r="B470" s="8" t="s">
        <v>175</v>
      </c>
      <c r="C470" s="37" t="s">
        <v>70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13"/>
      <c r="P470" s="7"/>
      <c r="Q470" s="13"/>
      <c r="R470" s="8"/>
      <c r="S470" s="8">
        <f t="shared" si="11"/>
        <v>0</v>
      </c>
    </row>
    <row r="471" spans="1:19" ht="12.75" hidden="1">
      <c r="A471" s="3"/>
      <c r="B471" s="8" t="s">
        <v>186</v>
      </c>
      <c r="C471" s="5" t="s">
        <v>184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13"/>
      <c r="P471" s="7"/>
      <c r="Q471" s="13"/>
      <c r="R471" s="8"/>
      <c r="S471" s="8">
        <f t="shared" si="11"/>
        <v>0</v>
      </c>
    </row>
    <row r="472" spans="1:19" ht="12.75" hidden="1">
      <c r="A472" s="3"/>
      <c r="B472" s="8" t="s">
        <v>120</v>
      </c>
      <c r="C472" s="5" t="s">
        <v>83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13"/>
      <c r="P472" s="7"/>
      <c r="Q472" s="13"/>
      <c r="R472" s="8"/>
      <c r="S472" s="8">
        <f t="shared" si="11"/>
        <v>0</v>
      </c>
    </row>
    <row r="473" spans="1:19" ht="12.75" hidden="1">
      <c r="A473" s="3"/>
      <c r="B473" s="8" t="s">
        <v>84</v>
      </c>
      <c r="C473" s="5" t="s">
        <v>185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13"/>
      <c r="P473" s="7"/>
      <c r="Q473" s="13"/>
      <c r="R473" s="8"/>
      <c r="S473" s="8">
        <f t="shared" si="11"/>
        <v>0</v>
      </c>
    </row>
    <row r="474" spans="1:19" ht="12.75" hidden="1">
      <c r="A474" s="3"/>
      <c r="B474" s="8" t="s">
        <v>175</v>
      </c>
      <c r="C474" s="37" t="s">
        <v>70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13"/>
      <c r="P474" s="7"/>
      <c r="Q474" s="13"/>
      <c r="R474" s="8"/>
      <c r="S474" s="8">
        <f t="shared" si="11"/>
        <v>0</v>
      </c>
    </row>
    <row r="475" spans="1:19" ht="12.75" hidden="1">
      <c r="A475" s="3"/>
      <c r="B475" s="8" t="s">
        <v>186</v>
      </c>
      <c r="C475" s="5" t="s">
        <v>184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13"/>
      <c r="P475" s="7"/>
      <c r="Q475" s="13"/>
      <c r="R475" s="8"/>
      <c r="S475" s="8">
        <f t="shared" si="11"/>
        <v>0</v>
      </c>
    </row>
    <row r="476" spans="1:19" ht="12.75" hidden="1">
      <c r="A476" s="3"/>
      <c r="B476" s="8" t="s">
        <v>120</v>
      </c>
      <c r="C476" s="5" t="s">
        <v>83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3"/>
      <c r="P476" s="7"/>
      <c r="Q476" s="13"/>
      <c r="R476" s="8"/>
      <c r="S476" s="8">
        <f t="shared" si="11"/>
        <v>0</v>
      </c>
    </row>
    <row r="477" spans="1:19" ht="12.75" hidden="1">
      <c r="A477" s="3"/>
      <c r="B477" s="8" t="s">
        <v>84</v>
      </c>
      <c r="C477" s="5" t="s">
        <v>185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13"/>
      <c r="P477" s="7"/>
      <c r="Q477" s="13"/>
      <c r="R477" s="8"/>
      <c r="S477" s="8">
        <f t="shared" si="11"/>
        <v>0</v>
      </c>
    </row>
    <row r="478" spans="1:19" ht="12.75" hidden="1">
      <c r="A478" s="3"/>
      <c r="B478" s="8" t="s">
        <v>175</v>
      </c>
      <c r="C478" s="37" t="s">
        <v>70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13"/>
      <c r="P478" s="7"/>
      <c r="Q478" s="13"/>
      <c r="R478" s="8"/>
      <c r="S478" s="8">
        <f t="shared" si="11"/>
        <v>0</v>
      </c>
    </row>
    <row r="479" spans="1:19" ht="12.75" hidden="1">
      <c r="A479" s="3"/>
      <c r="B479" s="8" t="s">
        <v>186</v>
      </c>
      <c r="C479" s="5" t="s">
        <v>184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13"/>
      <c r="P479" s="7"/>
      <c r="Q479" s="13"/>
      <c r="R479" s="8"/>
      <c r="S479" s="8">
        <f t="shared" si="11"/>
        <v>0</v>
      </c>
    </row>
    <row r="480" spans="1:19" ht="12.75" hidden="1">
      <c r="A480" s="3"/>
      <c r="B480" s="8" t="s">
        <v>120</v>
      </c>
      <c r="C480" s="5" t="s">
        <v>83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3"/>
      <c r="P480" s="7"/>
      <c r="Q480" s="13"/>
      <c r="R480" s="8"/>
      <c r="S480" s="8">
        <f t="shared" si="11"/>
        <v>0</v>
      </c>
    </row>
    <row r="481" spans="1:19" ht="12.75" hidden="1">
      <c r="A481" s="3"/>
      <c r="B481" s="8" t="s">
        <v>84</v>
      </c>
      <c r="C481" s="5" t="s">
        <v>185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13"/>
      <c r="P481" s="7"/>
      <c r="Q481" s="13"/>
      <c r="R481" s="8"/>
      <c r="S481" s="8">
        <f t="shared" si="11"/>
        <v>0</v>
      </c>
    </row>
    <row r="482" spans="1:19" ht="12.75" hidden="1">
      <c r="A482" s="3"/>
      <c r="B482" s="8"/>
      <c r="C482" s="5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13"/>
      <c r="P482" s="7"/>
      <c r="Q482" s="13"/>
      <c r="R482" s="8"/>
      <c r="S482" s="8">
        <f t="shared" si="11"/>
        <v>0</v>
      </c>
    </row>
    <row r="483" spans="1:19" ht="12.75" hidden="1">
      <c r="A483" s="3"/>
      <c r="B483" s="8"/>
      <c r="C483" s="5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13"/>
      <c r="P483" s="7"/>
      <c r="Q483" s="13"/>
      <c r="R483" s="8"/>
      <c r="S483" s="8">
        <f t="shared" si="11"/>
        <v>0</v>
      </c>
    </row>
    <row r="484" spans="1:19" ht="12.75" hidden="1">
      <c r="A484" s="3"/>
      <c r="B484" s="8"/>
      <c r="C484" s="5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13"/>
      <c r="P484" s="7"/>
      <c r="Q484" s="13"/>
      <c r="R484" s="8"/>
      <c r="S484" s="8">
        <f t="shared" si="11"/>
        <v>0</v>
      </c>
    </row>
    <row r="485" spans="1:19" ht="12.75" hidden="1">
      <c r="A485" s="3"/>
      <c r="B485" s="8"/>
      <c r="C485" s="5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13"/>
      <c r="P485" s="7"/>
      <c r="Q485" s="13"/>
      <c r="R485" s="8"/>
      <c r="S485" s="8">
        <f t="shared" si="11"/>
        <v>0</v>
      </c>
    </row>
    <row r="486" spans="1:19" ht="12.75" hidden="1">
      <c r="A486" s="3"/>
      <c r="B486" s="8"/>
      <c r="C486" s="5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3"/>
      <c r="P486" s="7"/>
      <c r="Q486" s="13"/>
      <c r="R486" s="8"/>
      <c r="S486" s="8">
        <f t="shared" si="11"/>
        <v>0</v>
      </c>
    </row>
    <row r="487" spans="1:19" ht="12.75" hidden="1">
      <c r="A487" s="3"/>
      <c r="B487" s="8"/>
      <c r="C487" s="5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13"/>
      <c r="P487" s="7"/>
      <c r="Q487" s="13"/>
      <c r="R487" s="8"/>
      <c r="S487" s="8">
        <f t="shared" si="11"/>
        <v>0</v>
      </c>
    </row>
    <row r="488" spans="1:19" ht="12.75" hidden="1">
      <c r="A488" s="3"/>
      <c r="B488" s="8"/>
      <c r="C488" s="5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13"/>
      <c r="P488" s="7"/>
      <c r="Q488" s="13"/>
      <c r="R488" s="8"/>
      <c r="S488" s="8">
        <f t="shared" si="11"/>
        <v>0</v>
      </c>
    </row>
    <row r="489" spans="1:19" ht="12.75" hidden="1">
      <c r="A489" s="3"/>
      <c r="B489" s="8"/>
      <c r="C489" s="5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13"/>
      <c r="P489" s="7"/>
      <c r="Q489" s="13"/>
      <c r="R489" s="8"/>
      <c r="S489" s="8">
        <f t="shared" si="11"/>
        <v>0</v>
      </c>
    </row>
    <row r="490" spans="1:19" ht="12.75" hidden="1">
      <c r="A490" s="3"/>
      <c r="B490" s="8"/>
      <c r="C490" s="5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13"/>
      <c r="P490" s="7"/>
      <c r="Q490" s="13"/>
      <c r="R490" s="8"/>
      <c r="S490" s="8">
        <f t="shared" si="11"/>
        <v>0</v>
      </c>
    </row>
    <row r="491" spans="1:19" ht="12.75" hidden="1">
      <c r="A491" s="3"/>
      <c r="B491" s="8"/>
      <c r="C491" s="5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13"/>
      <c r="P491" s="7"/>
      <c r="Q491" s="13"/>
      <c r="R491" s="8"/>
      <c r="S491" s="8">
        <f t="shared" si="11"/>
        <v>0</v>
      </c>
    </row>
    <row r="492" spans="1:19" ht="12.75" hidden="1">
      <c r="A492" s="3"/>
      <c r="B492" s="8"/>
      <c r="C492" s="5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13"/>
      <c r="P492" s="7"/>
      <c r="Q492" s="13"/>
      <c r="R492" s="8"/>
      <c r="S492" s="8">
        <f t="shared" si="11"/>
        <v>0</v>
      </c>
    </row>
    <row r="493" spans="1:19" ht="12.75">
      <c r="A493" s="39" t="s">
        <v>187</v>
      </c>
      <c r="B493" s="12" t="s">
        <v>188</v>
      </c>
      <c r="C493" s="37" t="s">
        <v>70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13">
        <f>ROUND(O494*O495/1000,2)</f>
        <v>4.69</v>
      </c>
      <c r="P493" s="7"/>
      <c r="Q493" s="13">
        <f>ROUND(Q494*Q495/1000,2)</f>
        <v>4.37</v>
      </c>
      <c r="R493" s="8">
        <v>1</v>
      </c>
      <c r="S493" s="8">
        <f t="shared" si="11"/>
        <v>4.37</v>
      </c>
    </row>
    <row r="494" spans="1:19" ht="12.75">
      <c r="A494" s="3"/>
      <c r="B494" s="12" t="s">
        <v>183</v>
      </c>
      <c r="C494" s="37" t="s">
        <v>184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13">
        <f>O463</f>
        <v>234.48</v>
      </c>
      <c r="P494" s="7"/>
      <c r="Q494" s="13">
        <f>Q463</f>
        <v>234.48</v>
      </c>
      <c r="R494" s="8">
        <v>1</v>
      </c>
      <c r="S494" s="8">
        <f t="shared" si="11"/>
        <v>234.48</v>
      </c>
    </row>
    <row r="495" spans="1:19" ht="12.75">
      <c r="A495" s="3"/>
      <c r="B495" s="12" t="s">
        <v>82</v>
      </c>
      <c r="C495" s="37" t="s">
        <v>83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13">
        <f>'[4]расчет вода'!$D$21+'[4]расчет вода'!$D$23</f>
        <v>19.990000000000002</v>
      </c>
      <c r="P495" s="7"/>
      <c r="Q495" s="13">
        <v>18.64</v>
      </c>
      <c r="R495" s="8">
        <v>1</v>
      </c>
      <c r="S495" s="36">
        <f t="shared" si="11"/>
        <v>18.64</v>
      </c>
    </row>
    <row r="496" spans="1:19" ht="12.75" hidden="1">
      <c r="A496" s="3"/>
      <c r="B496" s="8" t="s">
        <v>84</v>
      </c>
      <c r="C496" s="5" t="s">
        <v>185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13"/>
      <c r="P496" s="7"/>
      <c r="Q496" s="13"/>
      <c r="R496" s="8"/>
      <c r="S496" s="36">
        <f t="shared" si="11"/>
        <v>0</v>
      </c>
    </row>
    <row r="497" spans="1:19" ht="12.75" hidden="1">
      <c r="A497" s="3"/>
      <c r="B497" s="8" t="s">
        <v>189</v>
      </c>
      <c r="C497" s="37" t="s">
        <v>70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13"/>
      <c r="P497" s="7"/>
      <c r="Q497" s="13"/>
      <c r="R497" s="8"/>
      <c r="S497" s="36">
        <f t="shared" si="11"/>
        <v>0</v>
      </c>
    </row>
    <row r="498" spans="1:19" ht="12.75" hidden="1">
      <c r="A498" s="3"/>
      <c r="B498" s="8" t="s">
        <v>186</v>
      </c>
      <c r="C498" s="5" t="s">
        <v>184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13"/>
      <c r="P498" s="7"/>
      <c r="Q498" s="13"/>
      <c r="R498" s="8"/>
      <c r="S498" s="36">
        <f t="shared" si="11"/>
        <v>0</v>
      </c>
    </row>
    <row r="499" spans="1:19" ht="12.75" hidden="1">
      <c r="A499" s="3"/>
      <c r="B499" s="8" t="s">
        <v>120</v>
      </c>
      <c r="C499" s="5" t="s">
        <v>83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13"/>
      <c r="P499" s="7"/>
      <c r="Q499" s="13"/>
      <c r="R499" s="8"/>
      <c r="S499" s="36">
        <f t="shared" si="11"/>
        <v>0</v>
      </c>
    </row>
    <row r="500" spans="1:19" ht="12.75" customHeight="1" hidden="1">
      <c r="A500" s="3"/>
      <c r="B500" s="8" t="s">
        <v>84</v>
      </c>
      <c r="C500" s="5" t="s">
        <v>185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13"/>
      <c r="P500" s="7"/>
      <c r="Q500" s="13"/>
      <c r="R500" s="8"/>
      <c r="S500" s="36">
        <f t="shared" si="11"/>
        <v>0</v>
      </c>
    </row>
    <row r="501" spans="1:19" ht="12.75" hidden="1">
      <c r="A501" s="3"/>
      <c r="B501" s="8" t="s">
        <v>189</v>
      </c>
      <c r="C501" s="37" t="s">
        <v>70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13"/>
      <c r="P501" s="7"/>
      <c r="Q501" s="13"/>
      <c r="R501" s="8"/>
      <c r="S501" s="36">
        <f t="shared" si="11"/>
        <v>0</v>
      </c>
    </row>
    <row r="502" spans="1:19" ht="12.75" hidden="1">
      <c r="A502" s="3"/>
      <c r="B502" s="8" t="s">
        <v>186</v>
      </c>
      <c r="C502" s="5" t="s">
        <v>184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3"/>
      <c r="P502" s="7"/>
      <c r="Q502" s="13"/>
      <c r="R502" s="8"/>
      <c r="S502" s="36">
        <f t="shared" si="11"/>
        <v>0</v>
      </c>
    </row>
    <row r="503" spans="1:19" ht="12.75" hidden="1">
      <c r="A503" s="3"/>
      <c r="B503" s="8" t="s">
        <v>120</v>
      </c>
      <c r="C503" s="5" t="s">
        <v>83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13"/>
      <c r="P503" s="7"/>
      <c r="Q503" s="13"/>
      <c r="R503" s="8"/>
      <c r="S503" s="36">
        <f t="shared" si="11"/>
        <v>0</v>
      </c>
    </row>
    <row r="504" spans="1:19" ht="12.75" hidden="1">
      <c r="A504" s="3"/>
      <c r="B504" s="8" t="s">
        <v>84</v>
      </c>
      <c r="C504" s="5" t="s">
        <v>185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13"/>
      <c r="P504" s="7"/>
      <c r="Q504" s="13"/>
      <c r="R504" s="8"/>
      <c r="S504" s="36">
        <f t="shared" si="11"/>
        <v>0</v>
      </c>
    </row>
    <row r="505" spans="1:19" ht="12.75" hidden="1">
      <c r="A505" s="3"/>
      <c r="B505" s="8" t="s">
        <v>189</v>
      </c>
      <c r="C505" s="37" t="s">
        <v>70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13"/>
      <c r="P505" s="7"/>
      <c r="Q505" s="13"/>
      <c r="R505" s="8"/>
      <c r="S505" s="36">
        <f t="shared" si="11"/>
        <v>0</v>
      </c>
    </row>
    <row r="506" spans="1:19" ht="12.75" hidden="1">
      <c r="A506" s="3"/>
      <c r="B506" s="8" t="s">
        <v>186</v>
      </c>
      <c r="C506" s="5" t="s">
        <v>184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13"/>
      <c r="P506" s="7"/>
      <c r="Q506" s="13"/>
      <c r="R506" s="8"/>
      <c r="S506" s="36">
        <f t="shared" si="11"/>
        <v>0</v>
      </c>
    </row>
    <row r="507" spans="1:19" ht="12.75" hidden="1">
      <c r="A507" s="3"/>
      <c r="B507" s="8" t="s">
        <v>120</v>
      </c>
      <c r="C507" s="5" t="s">
        <v>83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13"/>
      <c r="P507" s="7"/>
      <c r="Q507" s="13"/>
      <c r="R507" s="8"/>
      <c r="S507" s="36">
        <f t="shared" si="11"/>
        <v>0</v>
      </c>
    </row>
    <row r="508" spans="1:19" ht="12.75" hidden="1">
      <c r="A508" s="3"/>
      <c r="B508" s="8" t="s">
        <v>84</v>
      </c>
      <c r="C508" s="5" t="s">
        <v>185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13"/>
      <c r="P508" s="7"/>
      <c r="Q508" s="13"/>
      <c r="R508" s="8"/>
      <c r="S508" s="36">
        <f t="shared" si="11"/>
        <v>0</v>
      </c>
    </row>
    <row r="509" spans="1:19" ht="12.75" hidden="1">
      <c r="A509" s="3"/>
      <c r="B509" s="8" t="s">
        <v>189</v>
      </c>
      <c r="C509" s="37" t="s">
        <v>70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13"/>
      <c r="P509" s="7"/>
      <c r="Q509" s="13"/>
      <c r="R509" s="8"/>
      <c r="S509" s="36">
        <f t="shared" si="11"/>
        <v>0</v>
      </c>
    </row>
    <row r="510" spans="1:19" ht="12.75" hidden="1">
      <c r="A510" s="3"/>
      <c r="B510" s="8" t="s">
        <v>186</v>
      </c>
      <c r="C510" s="5" t="s">
        <v>184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13"/>
      <c r="P510" s="7"/>
      <c r="Q510" s="13"/>
      <c r="R510" s="8"/>
      <c r="S510" s="36">
        <f t="shared" si="11"/>
        <v>0</v>
      </c>
    </row>
    <row r="511" spans="1:19" ht="12.75" hidden="1">
      <c r="A511" s="3"/>
      <c r="B511" s="8" t="s">
        <v>120</v>
      </c>
      <c r="C511" s="5" t="s">
        <v>83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13"/>
      <c r="P511" s="7"/>
      <c r="Q511" s="13"/>
      <c r="R511" s="8"/>
      <c r="S511" s="36">
        <f t="shared" si="11"/>
        <v>0</v>
      </c>
    </row>
    <row r="512" spans="1:19" ht="12.75" hidden="1">
      <c r="A512" s="3"/>
      <c r="B512" s="8" t="s">
        <v>84</v>
      </c>
      <c r="C512" s="5" t="s">
        <v>185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13"/>
      <c r="P512" s="7"/>
      <c r="Q512" s="13"/>
      <c r="R512" s="8"/>
      <c r="S512" s="36">
        <f t="shared" si="11"/>
        <v>0</v>
      </c>
    </row>
    <row r="513" spans="1:19" ht="12.75" hidden="1">
      <c r="A513" s="3"/>
      <c r="B513" s="8"/>
      <c r="C513" s="5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13"/>
      <c r="P513" s="7"/>
      <c r="Q513" s="13"/>
      <c r="R513" s="8"/>
      <c r="S513" s="36">
        <f t="shared" si="11"/>
        <v>0</v>
      </c>
    </row>
    <row r="514" spans="1:19" ht="12.75" hidden="1">
      <c r="A514" s="3"/>
      <c r="B514" s="8"/>
      <c r="C514" s="5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3"/>
      <c r="P514" s="7"/>
      <c r="Q514" s="13"/>
      <c r="R514" s="8"/>
      <c r="S514" s="36">
        <f t="shared" si="11"/>
        <v>0</v>
      </c>
    </row>
    <row r="515" spans="1:19" ht="12.75" hidden="1">
      <c r="A515" s="3"/>
      <c r="B515" s="8"/>
      <c r="C515" s="5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3"/>
      <c r="P515" s="7"/>
      <c r="Q515" s="13"/>
      <c r="R515" s="8"/>
      <c r="S515" s="36">
        <f t="shared" si="11"/>
        <v>0</v>
      </c>
    </row>
    <row r="516" spans="1:19" ht="12.75" hidden="1">
      <c r="A516" s="3"/>
      <c r="B516" s="8"/>
      <c r="C516" s="5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3"/>
      <c r="P516" s="7"/>
      <c r="Q516" s="13"/>
      <c r="R516" s="8"/>
      <c r="S516" s="36">
        <f t="shared" si="11"/>
        <v>0</v>
      </c>
    </row>
    <row r="517" spans="1:19" ht="12.75" hidden="1">
      <c r="A517" s="3"/>
      <c r="B517" s="8"/>
      <c r="C517" s="5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13"/>
      <c r="P517" s="7"/>
      <c r="Q517" s="13"/>
      <c r="R517" s="8"/>
      <c r="S517" s="36">
        <f t="shared" si="11"/>
        <v>0</v>
      </c>
    </row>
    <row r="518" spans="1:19" ht="12.75" hidden="1">
      <c r="A518" s="3"/>
      <c r="B518" s="8"/>
      <c r="C518" s="5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3"/>
      <c r="P518" s="7"/>
      <c r="Q518" s="13"/>
      <c r="R518" s="8"/>
      <c r="S518" s="36">
        <f t="shared" si="11"/>
        <v>0</v>
      </c>
    </row>
    <row r="519" spans="1:19" ht="12.75" hidden="1">
      <c r="A519" s="3"/>
      <c r="B519" s="8"/>
      <c r="C519" s="5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13"/>
      <c r="P519" s="7"/>
      <c r="Q519" s="13"/>
      <c r="R519" s="8"/>
      <c r="S519" s="36">
        <f t="shared" si="11"/>
        <v>0</v>
      </c>
    </row>
    <row r="520" spans="1:19" ht="12.75" hidden="1">
      <c r="A520" s="3"/>
      <c r="B520" s="8"/>
      <c r="C520" s="5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3"/>
      <c r="P520" s="7"/>
      <c r="Q520" s="13"/>
      <c r="R520" s="8"/>
      <c r="S520" s="36">
        <f t="shared" si="11"/>
        <v>0</v>
      </c>
    </row>
    <row r="521" spans="1:19" ht="12.75" hidden="1">
      <c r="A521" s="3"/>
      <c r="B521" s="8"/>
      <c r="C521" s="5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3"/>
      <c r="P521" s="7"/>
      <c r="Q521" s="13"/>
      <c r="R521" s="8"/>
      <c r="S521" s="36">
        <f t="shared" si="11"/>
        <v>0</v>
      </c>
    </row>
    <row r="522" spans="1:19" ht="12.75" hidden="1">
      <c r="A522" s="3"/>
      <c r="B522" s="8"/>
      <c r="C522" s="5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3"/>
      <c r="P522" s="7"/>
      <c r="Q522" s="13"/>
      <c r="R522" s="8"/>
      <c r="S522" s="36">
        <f t="shared" si="11"/>
        <v>0</v>
      </c>
    </row>
    <row r="523" spans="1:19" ht="12.75" hidden="1">
      <c r="A523" s="3"/>
      <c r="B523" s="8"/>
      <c r="C523" s="5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3"/>
      <c r="P523" s="7"/>
      <c r="Q523" s="13"/>
      <c r="R523" s="8"/>
      <c r="S523" s="36">
        <f t="shared" si="11"/>
        <v>0</v>
      </c>
    </row>
    <row r="524" spans="1:19" ht="12.75" hidden="1">
      <c r="A524" s="3"/>
      <c r="B524" s="8"/>
      <c r="C524" s="5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3"/>
      <c r="P524" s="7"/>
      <c r="Q524" s="13"/>
      <c r="R524" s="8"/>
      <c r="S524" s="36">
        <f t="shared" si="11"/>
        <v>0</v>
      </c>
    </row>
    <row r="525" spans="1:19" ht="12.75" hidden="1">
      <c r="A525" s="3"/>
      <c r="B525" s="8"/>
      <c r="C525" s="5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13"/>
      <c r="P525" s="7"/>
      <c r="Q525" s="13"/>
      <c r="R525" s="8"/>
      <c r="S525" s="36">
        <f t="shared" si="11"/>
        <v>0</v>
      </c>
    </row>
    <row r="526" spans="1:19" ht="12.75" hidden="1">
      <c r="A526" s="3"/>
      <c r="B526" s="8"/>
      <c r="C526" s="5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3"/>
      <c r="P526" s="7"/>
      <c r="Q526" s="13"/>
      <c r="R526" s="8"/>
      <c r="S526" s="36">
        <f t="shared" si="11"/>
        <v>0</v>
      </c>
    </row>
    <row r="527" spans="1:19" ht="12.75" hidden="1">
      <c r="A527" s="3"/>
      <c r="B527" s="8"/>
      <c r="C527" s="5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13"/>
      <c r="P527" s="7"/>
      <c r="Q527" s="13"/>
      <c r="R527" s="8"/>
      <c r="S527" s="36">
        <f t="shared" si="11"/>
        <v>0</v>
      </c>
    </row>
    <row r="528" spans="1:19" ht="12.75" hidden="1">
      <c r="A528" s="3"/>
      <c r="B528" s="8"/>
      <c r="C528" s="5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3"/>
      <c r="P528" s="7"/>
      <c r="Q528" s="13"/>
      <c r="R528" s="8"/>
      <c r="S528" s="36">
        <f t="shared" si="11"/>
        <v>0</v>
      </c>
    </row>
    <row r="529" spans="1:19" ht="12.75">
      <c r="A529" s="39" t="s">
        <v>190</v>
      </c>
      <c r="B529" s="12" t="s">
        <v>191</v>
      </c>
      <c r="C529" s="37" t="s">
        <v>70</v>
      </c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38">
        <f>'[1]Листы13-14'!$BN$19</f>
        <v>38.26</v>
      </c>
      <c r="P529" s="7"/>
      <c r="Q529" s="38">
        <f>'[1]Листы13-14'!$BN$19</f>
        <v>38.26</v>
      </c>
      <c r="R529" s="8">
        <v>1.048</v>
      </c>
      <c r="S529" s="36">
        <f t="shared" si="11"/>
        <v>40.09648</v>
      </c>
    </row>
    <row r="530" spans="1:19" ht="12.75" hidden="1">
      <c r="A530" s="39"/>
      <c r="B530" s="12"/>
      <c r="C530" s="37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3"/>
      <c r="P530" s="7"/>
      <c r="Q530" s="13"/>
      <c r="R530" s="8"/>
      <c r="S530" s="8">
        <f t="shared" si="11"/>
        <v>0</v>
      </c>
    </row>
    <row r="531" spans="1:19" ht="12.75" hidden="1">
      <c r="A531" s="39"/>
      <c r="B531" s="12"/>
      <c r="C531" s="37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13"/>
      <c r="P531" s="7"/>
      <c r="Q531" s="13"/>
      <c r="R531" s="8"/>
      <c r="S531" s="8">
        <f aca="true" t="shared" si="12" ref="S531:S594">Q531*R531</f>
        <v>0</v>
      </c>
    </row>
    <row r="532" spans="1:19" ht="12.75" hidden="1">
      <c r="A532" s="39"/>
      <c r="B532" s="12"/>
      <c r="C532" s="37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3"/>
      <c r="P532" s="7"/>
      <c r="Q532" s="13"/>
      <c r="R532" s="8"/>
      <c r="S532" s="8">
        <f t="shared" si="12"/>
        <v>0</v>
      </c>
    </row>
    <row r="533" spans="1:19" ht="12.75" hidden="1">
      <c r="A533" s="39"/>
      <c r="B533" s="12"/>
      <c r="C533" s="37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3"/>
      <c r="P533" s="7"/>
      <c r="Q533" s="13"/>
      <c r="R533" s="8"/>
      <c r="S533" s="8">
        <f t="shared" si="12"/>
        <v>0</v>
      </c>
    </row>
    <row r="534" spans="1:19" ht="12.75" hidden="1">
      <c r="A534" s="39"/>
      <c r="B534" s="12"/>
      <c r="C534" s="37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3"/>
      <c r="P534" s="7"/>
      <c r="Q534" s="13"/>
      <c r="R534" s="8"/>
      <c r="S534" s="8">
        <f t="shared" si="12"/>
        <v>0</v>
      </c>
    </row>
    <row r="535" spans="1:19" ht="12.75" hidden="1">
      <c r="A535" s="39" t="s">
        <v>192</v>
      </c>
      <c r="B535" s="12" t="s">
        <v>193</v>
      </c>
      <c r="C535" s="37" t="s">
        <v>70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13"/>
      <c r="P535" s="7"/>
      <c r="Q535" s="13"/>
      <c r="R535" s="8"/>
      <c r="S535" s="8">
        <f t="shared" si="12"/>
        <v>0</v>
      </c>
    </row>
    <row r="536" spans="1:19" ht="12.75" hidden="1">
      <c r="A536" s="39"/>
      <c r="B536" s="8" t="s">
        <v>194</v>
      </c>
      <c r="C536" s="5" t="s">
        <v>70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3"/>
      <c r="P536" s="7"/>
      <c r="Q536" s="13"/>
      <c r="R536" s="8"/>
      <c r="S536" s="8">
        <f t="shared" si="12"/>
        <v>0</v>
      </c>
    </row>
    <row r="537" spans="1:19" ht="12.75" hidden="1">
      <c r="A537" s="39"/>
      <c r="B537" s="8" t="s">
        <v>195</v>
      </c>
      <c r="C537" s="5" t="s">
        <v>70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13"/>
      <c r="P537" s="7"/>
      <c r="Q537" s="13"/>
      <c r="R537" s="8"/>
      <c r="S537" s="8">
        <f t="shared" si="12"/>
        <v>0</v>
      </c>
    </row>
    <row r="538" spans="1:19" ht="12.75" hidden="1">
      <c r="A538" s="39"/>
      <c r="B538" s="8" t="s">
        <v>196</v>
      </c>
      <c r="C538" s="5" t="s">
        <v>70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3"/>
      <c r="P538" s="7"/>
      <c r="Q538" s="13"/>
      <c r="R538" s="8"/>
      <c r="S538" s="8">
        <f t="shared" si="12"/>
        <v>0</v>
      </c>
    </row>
    <row r="539" spans="1:19" ht="12.75" hidden="1">
      <c r="A539" s="39"/>
      <c r="B539" s="8" t="s">
        <v>197</v>
      </c>
      <c r="C539" s="5" t="s">
        <v>70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3"/>
      <c r="P539" s="7"/>
      <c r="Q539" s="13"/>
      <c r="R539" s="8"/>
      <c r="S539" s="8">
        <f t="shared" si="12"/>
        <v>0</v>
      </c>
    </row>
    <row r="540" spans="1:19" ht="12.75" hidden="1">
      <c r="A540" s="39"/>
      <c r="B540" s="12"/>
      <c r="C540" s="37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3"/>
      <c r="P540" s="7"/>
      <c r="Q540" s="13"/>
      <c r="R540" s="8"/>
      <c r="S540" s="8">
        <f t="shared" si="12"/>
        <v>0</v>
      </c>
    </row>
    <row r="541" spans="1:19" ht="12.75" hidden="1">
      <c r="A541" s="39" t="s">
        <v>198</v>
      </c>
      <c r="B541" s="12" t="s">
        <v>199</v>
      </c>
      <c r="C541" s="37" t="s">
        <v>70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13"/>
      <c r="P541" s="7"/>
      <c r="Q541" s="13"/>
      <c r="R541" s="8"/>
      <c r="S541" s="8">
        <f t="shared" si="12"/>
        <v>0</v>
      </c>
    </row>
    <row r="542" spans="1:19" ht="12.75" hidden="1">
      <c r="A542" s="9" t="s">
        <v>200</v>
      </c>
      <c r="B542" s="12" t="s">
        <v>201</v>
      </c>
      <c r="C542" s="37" t="s">
        <v>70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3"/>
      <c r="P542" s="7"/>
      <c r="Q542" s="13"/>
      <c r="R542" s="8"/>
      <c r="S542" s="8">
        <f t="shared" si="12"/>
        <v>0</v>
      </c>
    </row>
    <row r="543" spans="1:19" ht="12.75" hidden="1">
      <c r="A543" s="3"/>
      <c r="B543" s="41" t="s">
        <v>202</v>
      </c>
      <c r="C543" s="37" t="s">
        <v>70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13"/>
      <c r="P543" s="7"/>
      <c r="Q543" s="13"/>
      <c r="R543" s="8"/>
      <c r="S543" s="8">
        <f t="shared" si="12"/>
        <v>0</v>
      </c>
    </row>
    <row r="544" spans="1:19" ht="12.75" hidden="1">
      <c r="A544" s="3"/>
      <c r="B544" s="41" t="s">
        <v>203</v>
      </c>
      <c r="C544" s="37" t="s">
        <v>70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3"/>
      <c r="P544" s="7"/>
      <c r="Q544" s="13"/>
      <c r="R544" s="8"/>
      <c r="S544" s="8">
        <f t="shared" si="12"/>
        <v>0</v>
      </c>
    </row>
    <row r="545" spans="1:19" ht="12.75" hidden="1">
      <c r="A545" s="3"/>
      <c r="B545" s="41" t="s">
        <v>204</v>
      </c>
      <c r="C545" s="37" t="s">
        <v>70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13"/>
      <c r="P545" s="7"/>
      <c r="Q545" s="13"/>
      <c r="R545" s="8"/>
      <c r="S545" s="8">
        <f t="shared" si="12"/>
        <v>0</v>
      </c>
    </row>
    <row r="546" spans="1:19" ht="12.75" hidden="1">
      <c r="A546" s="3"/>
      <c r="B546" s="41" t="s">
        <v>205</v>
      </c>
      <c r="C546" s="37" t="s">
        <v>70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3"/>
      <c r="P546" s="7"/>
      <c r="Q546" s="13"/>
      <c r="R546" s="8"/>
      <c r="S546" s="8">
        <f t="shared" si="12"/>
        <v>0</v>
      </c>
    </row>
    <row r="547" spans="1:19" ht="12.75" hidden="1">
      <c r="A547" s="3"/>
      <c r="B547" s="41"/>
      <c r="C547" s="37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3"/>
      <c r="P547" s="7"/>
      <c r="Q547" s="13"/>
      <c r="R547" s="8"/>
      <c r="S547" s="8">
        <f t="shared" si="12"/>
        <v>0</v>
      </c>
    </row>
    <row r="548" spans="1:19" ht="12.75" hidden="1">
      <c r="A548" s="3"/>
      <c r="B548" s="41"/>
      <c r="C548" s="37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3"/>
      <c r="P548" s="7"/>
      <c r="Q548" s="13"/>
      <c r="R548" s="8"/>
      <c r="S548" s="8">
        <f t="shared" si="12"/>
        <v>0</v>
      </c>
    </row>
    <row r="549" spans="1:19" ht="12.75" hidden="1">
      <c r="A549" s="3"/>
      <c r="B549" s="41"/>
      <c r="C549" s="37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13"/>
      <c r="P549" s="7"/>
      <c r="Q549" s="13"/>
      <c r="R549" s="8"/>
      <c r="S549" s="8">
        <f t="shared" si="12"/>
        <v>0</v>
      </c>
    </row>
    <row r="550" spans="1:19" ht="12.75" hidden="1">
      <c r="A550" s="3"/>
      <c r="B550" s="41"/>
      <c r="C550" s="37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3"/>
      <c r="P550" s="7"/>
      <c r="Q550" s="13"/>
      <c r="R550" s="8"/>
      <c r="S550" s="8">
        <f t="shared" si="12"/>
        <v>0</v>
      </c>
    </row>
    <row r="551" spans="1:19" ht="12.75" hidden="1">
      <c r="A551" s="3"/>
      <c r="B551" s="41"/>
      <c r="C551" s="37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13"/>
      <c r="P551" s="7"/>
      <c r="Q551" s="13"/>
      <c r="R551" s="8"/>
      <c r="S551" s="8">
        <f t="shared" si="12"/>
        <v>0</v>
      </c>
    </row>
    <row r="552" spans="1:19" ht="12.75" hidden="1">
      <c r="A552" s="3"/>
      <c r="B552" s="41"/>
      <c r="C552" s="37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3"/>
      <c r="P552" s="7"/>
      <c r="Q552" s="13"/>
      <c r="R552" s="8"/>
      <c r="S552" s="8">
        <f t="shared" si="12"/>
        <v>0</v>
      </c>
    </row>
    <row r="553" spans="1:19" ht="12.75" hidden="1">
      <c r="A553" s="9" t="s">
        <v>206</v>
      </c>
      <c r="B553" s="12" t="s">
        <v>207</v>
      </c>
      <c r="C553" s="37" t="s">
        <v>70</v>
      </c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3"/>
      <c r="P553" s="7"/>
      <c r="Q553" s="13"/>
      <c r="R553" s="8"/>
      <c r="S553" s="8">
        <f t="shared" si="12"/>
        <v>0</v>
      </c>
    </row>
    <row r="554" spans="1:19" ht="12.75" hidden="1">
      <c r="A554" s="3"/>
      <c r="B554" s="41" t="s">
        <v>202</v>
      </c>
      <c r="C554" s="37" t="s">
        <v>70</v>
      </c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3"/>
      <c r="P554" s="7"/>
      <c r="Q554" s="13"/>
      <c r="R554" s="8"/>
      <c r="S554" s="8">
        <f t="shared" si="12"/>
        <v>0</v>
      </c>
    </row>
    <row r="555" spans="1:19" ht="12.75" hidden="1">
      <c r="A555" s="3"/>
      <c r="B555" s="41" t="s">
        <v>203</v>
      </c>
      <c r="C555" s="37" t="s">
        <v>70</v>
      </c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13"/>
      <c r="P555" s="7"/>
      <c r="Q555" s="13"/>
      <c r="R555" s="8"/>
      <c r="S555" s="8">
        <f t="shared" si="12"/>
        <v>0</v>
      </c>
    </row>
    <row r="556" spans="1:19" ht="12.75" hidden="1">
      <c r="A556" s="3"/>
      <c r="B556" s="41" t="s">
        <v>204</v>
      </c>
      <c r="C556" s="37" t="s">
        <v>70</v>
      </c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3"/>
      <c r="P556" s="7"/>
      <c r="Q556" s="13"/>
      <c r="R556" s="8"/>
      <c r="S556" s="8">
        <f t="shared" si="12"/>
        <v>0</v>
      </c>
    </row>
    <row r="557" spans="1:19" ht="12.75" hidden="1">
      <c r="A557" s="3"/>
      <c r="B557" s="41"/>
      <c r="C557" s="37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13"/>
      <c r="P557" s="7"/>
      <c r="Q557" s="13"/>
      <c r="R557" s="8"/>
      <c r="S557" s="8">
        <f t="shared" si="12"/>
        <v>0</v>
      </c>
    </row>
    <row r="558" spans="1:19" ht="12.75" hidden="1">
      <c r="A558" s="3"/>
      <c r="B558" s="41"/>
      <c r="C558" s="37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3"/>
      <c r="P558" s="7"/>
      <c r="Q558" s="13"/>
      <c r="R558" s="8"/>
      <c r="S558" s="8">
        <f t="shared" si="12"/>
        <v>0</v>
      </c>
    </row>
    <row r="559" spans="1:19" ht="12.75" hidden="1">
      <c r="A559" s="3"/>
      <c r="B559" s="41"/>
      <c r="C559" s="37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13"/>
      <c r="P559" s="7"/>
      <c r="Q559" s="13"/>
      <c r="R559" s="8"/>
      <c r="S559" s="8">
        <f t="shared" si="12"/>
        <v>0</v>
      </c>
    </row>
    <row r="560" spans="1:19" ht="12.75" hidden="1">
      <c r="A560" s="3"/>
      <c r="B560" s="41"/>
      <c r="C560" s="37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3"/>
      <c r="P560" s="7"/>
      <c r="Q560" s="13"/>
      <c r="R560" s="8"/>
      <c r="S560" s="8">
        <f t="shared" si="12"/>
        <v>0</v>
      </c>
    </row>
    <row r="561" spans="1:19" ht="12.75" hidden="1">
      <c r="A561" s="3"/>
      <c r="B561" s="41"/>
      <c r="C561" s="37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3"/>
      <c r="P561" s="7"/>
      <c r="Q561" s="13"/>
      <c r="R561" s="8"/>
      <c r="S561" s="8">
        <f t="shared" si="12"/>
        <v>0</v>
      </c>
    </row>
    <row r="562" spans="1:19" ht="12.75" hidden="1">
      <c r="A562" s="3"/>
      <c r="B562" s="41"/>
      <c r="C562" s="37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3"/>
      <c r="P562" s="7"/>
      <c r="Q562" s="13"/>
      <c r="R562" s="8"/>
      <c r="S562" s="8">
        <f t="shared" si="12"/>
        <v>0</v>
      </c>
    </row>
    <row r="563" spans="1:19" ht="12.75" hidden="1">
      <c r="A563" s="3"/>
      <c r="B563" s="41"/>
      <c r="C563" s="37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13"/>
      <c r="P563" s="7"/>
      <c r="Q563" s="13"/>
      <c r="R563" s="8"/>
      <c r="S563" s="8">
        <f t="shared" si="12"/>
        <v>0</v>
      </c>
    </row>
    <row r="564" spans="1:19" ht="12.75" hidden="1">
      <c r="A564" s="3"/>
      <c r="B564" s="8"/>
      <c r="C564" s="37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3"/>
      <c r="P564" s="7"/>
      <c r="Q564" s="13"/>
      <c r="R564" s="8"/>
      <c r="S564" s="8">
        <f t="shared" si="12"/>
        <v>0</v>
      </c>
    </row>
    <row r="565" spans="1:19" ht="12.75">
      <c r="A565" s="39" t="s">
        <v>208</v>
      </c>
      <c r="B565" s="12" t="s">
        <v>209</v>
      </c>
      <c r="C565" s="37" t="s">
        <v>70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38">
        <f>'[1]Листы13-14'!$BN$21</f>
        <v>384.75</v>
      </c>
      <c r="P565" s="7"/>
      <c r="Q565" s="38">
        <f>Q566*Q567*12/1000</f>
        <v>299.256</v>
      </c>
      <c r="R565" s="8">
        <v>1.048</v>
      </c>
      <c r="S565" s="36">
        <f t="shared" si="12"/>
        <v>313.62028799999996</v>
      </c>
    </row>
    <row r="566" spans="1:19" ht="12.75">
      <c r="A566" s="3"/>
      <c r="B566" s="8" t="s">
        <v>210</v>
      </c>
      <c r="C566" s="5" t="s">
        <v>211</v>
      </c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3">
        <v>1</v>
      </c>
      <c r="P566" s="7"/>
      <c r="Q566" s="13">
        <v>1</v>
      </c>
      <c r="R566" s="8">
        <v>1</v>
      </c>
      <c r="S566" s="8">
        <f t="shared" si="12"/>
        <v>1</v>
      </c>
    </row>
    <row r="567" spans="1:19" ht="12.75">
      <c r="A567" s="3"/>
      <c r="B567" s="8" t="s">
        <v>212</v>
      </c>
      <c r="C567" s="5" t="s">
        <v>83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38">
        <f>'[1]Лист18'!$BP$50</f>
        <v>32062.5</v>
      </c>
      <c r="P567" s="7"/>
      <c r="Q567" s="38">
        <v>24938</v>
      </c>
      <c r="R567" s="8">
        <v>1.048</v>
      </c>
      <c r="S567" s="8">
        <f t="shared" si="12"/>
        <v>26135.024</v>
      </c>
    </row>
    <row r="568" spans="1:19" ht="12.75">
      <c r="A568" s="3"/>
      <c r="B568" s="8" t="s">
        <v>213</v>
      </c>
      <c r="C568" s="5" t="s">
        <v>83</v>
      </c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38">
        <f>O567/'[1]Лист18'!$BP$24</f>
        <v>20407.5</v>
      </c>
      <c r="P568" s="7"/>
      <c r="Q568" s="38"/>
      <c r="R568" s="8"/>
      <c r="S568" s="8">
        <f t="shared" si="12"/>
        <v>0</v>
      </c>
    </row>
    <row r="569" spans="1:19" ht="12.75" hidden="1">
      <c r="A569" s="3"/>
      <c r="B569" s="8"/>
      <c r="C569" s="5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13"/>
      <c r="P569" s="7"/>
      <c r="Q569" s="13"/>
      <c r="R569" s="8"/>
      <c r="S569" s="8">
        <f t="shared" si="12"/>
        <v>0</v>
      </c>
    </row>
    <row r="570" spans="1:19" ht="12.75" hidden="1">
      <c r="A570" s="3"/>
      <c r="B570" s="8"/>
      <c r="C570" s="5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13"/>
      <c r="P570" s="7"/>
      <c r="Q570" s="13"/>
      <c r="R570" s="8"/>
      <c r="S570" s="8">
        <f t="shared" si="12"/>
        <v>0</v>
      </c>
    </row>
    <row r="571" spans="1:19" ht="12.75" hidden="1">
      <c r="A571" s="3"/>
      <c r="B571" s="8"/>
      <c r="C571" s="5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13"/>
      <c r="P571" s="7"/>
      <c r="Q571" s="13"/>
      <c r="R571" s="8"/>
      <c r="S571" s="8">
        <f t="shared" si="12"/>
        <v>0</v>
      </c>
    </row>
    <row r="572" spans="1:19" ht="12.75" hidden="1">
      <c r="A572" s="3"/>
      <c r="B572" s="8"/>
      <c r="C572" s="5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13"/>
      <c r="P572" s="7"/>
      <c r="Q572" s="13"/>
      <c r="R572" s="8"/>
      <c r="S572" s="8">
        <f t="shared" si="12"/>
        <v>0</v>
      </c>
    </row>
    <row r="573" spans="1:19" ht="12.75" hidden="1">
      <c r="A573" s="3"/>
      <c r="B573" s="8"/>
      <c r="C573" s="5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13"/>
      <c r="P573" s="7"/>
      <c r="Q573" s="13"/>
      <c r="R573" s="8"/>
      <c r="S573" s="8">
        <f t="shared" si="12"/>
        <v>0</v>
      </c>
    </row>
    <row r="574" spans="1:19" ht="12.75">
      <c r="A574" s="39" t="s">
        <v>214</v>
      </c>
      <c r="B574" s="12" t="s">
        <v>215</v>
      </c>
      <c r="C574" s="37" t="s">
        <v>70</v>
      </c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38">
        <f>'[1]Листы13-14'!$BN$22</f>
        <v>116.19</v>
      </c>
      <c r="P574" s="7"/>
      <c r="Q574" s="38">
        <f>Q565*30.2/100</f>
        <v>90.375312</v>
      </c>
      <c r="R574" s="8">
        <v>1.048</v>
      </c>
      <c r="S574" s="36">
        <f>S565*30.2/100</f>
        <v>94.71332697599999</v>
      </c>
    </row>
    <row r="575" spans="1:19" ht="12.75" hidden="1">
      <c r="A575" s="39"/>
      <c r="B575" s="12"/>
      <c r="C575" s="37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13"/>
      <c r="P575" s="7"/>
      <c r="Q575" s="13"/>
      <c r="R575" s="8"/>
      <c r="S575" s="8">
        <f t="shared" si="12"/>
        <v>0</v>
      </c>
    </row>
    <row r="576" spans="1:19" ht="12.75" hidden="1">
      <c r="A576" s="39"/>
      <c r="B576" s="12"/>
      <c r="C576" s="37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13"/>
      <c r="P576" s="7"/>
      <c r="Q576" s="13"/>
      <c r="R576" s="8"/>
      <c r="S576" s="8">
        <f t="shared" si="12"/>
        <v>0</v>
      </c>
    </row>
    <row r="577" spans="1:19" ht="12.75" hidden="1">
      <c r="A577" s="39"/>
      <c r="B577" s="12"/>
      <c r="C577" s="37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13"/>
      <c r="P577" s="7"/>
      <c r="Q577" s="13"/>
      <c r="R577" s="8"/>
      <c r="S577" s="8">
        <f t="shared" si="12"/>
        <v>0</v>
      </c>
    </row>
    <row r="578" spans="1:19" ht="12.75" hidden="1">
      <c r="A578" s="39"/>
      <c r="B578" s="12"/>
      <c r="C578" s="37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13"/>
      <c r="P578" s="7"/>
      <c r="Q578" s="13"/>
      <c r="R578" s="8"/>
      <c r="S578" s="8">
        <f t="shared" si="12"/>
        <v>0</v>
      </c>
    </row>
    <row r="579" spans="1:19" ht="12.75" hidden="1">
      <c r="A579" s="39"/>
      <c r="B579" s="12"/>
      <c r="C579" s="37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13"/>
      <c r="P579" s="7"/>
      <c r="Q579" s="13"/>
      <c r="R579" s="8"/>
      <c r="S579" s="8">
        <f t="shared" si="12"/>
        <v>0</v>
      </c>
    </row>
    <row r="580" spans="1:19" ht="12.75" hidden="1">
      <c r="A580" s="39" t="s">
        <v>216</v>
      </c>
      <c r="B580" s="12" t="s">
        <v>217</v>
      </c>
      <c r="C580" s="37" t="s">
        <v>70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13"/>
      <c r="P580" s="7"/>
      <c r="Q580" s="13"/>
      <c r="R580" s="8"/>
      <c r="S580" s="8">
        <f t="shared" si="12"/>
        <v>0</v>
      </c>
    </row>
    <row r="581" spans="1:19" ht="12.75" hidden="1">
      <c r="A581" s="3"/>
      <c r="B581" s="8" t="s">
        <v>218</v>
      </c>
      <c r="C581" s="37" t="s">
        <v>70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13"/>
      <c r="P581" s="7"/>
      <c r="Q581" s="13"/>
      <c r="R581" s="8"/>
      <c r="S581" s="8">
        <f t="shared" si="12"/>
        <v>0</v>
      </c>
    </row>
    <row r="582" spans="1:19" ht="12.75" hidden="1">
      <c r="A582" s="3"/>
      <c r="B582" s="8" t="s">
        <v>219</v>
      </c>
      <c r="C582" s="37" t="s">
        <v>70</v>
      </c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13"/>
      <c r="P582" s="7"/>
      <c r="Q582" s="13"/>
      <c r="R582" s="8"/>
      <c r="S582" s="8">
        <f t="shared" si="12"/>
        <v>0</v>
      </c>
    </row>
    <row r="583" spans="1:19" ht="12.75" hidden="1">
      <c r="A583" s="3"/>
      <c r="B583" s="8" t="s">
        <v>210</v>
      </c>
      <c r="C583" s="5" t="s">
        <v>211</v>
      </c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13"/>
      <c r="P583" s="7"/>
      <c r="Q583" s="13"/>
      <c r="R583" s="8"/>
      <c r="S583" s="8">
        <f t="shared" si="12"/>
        <v>0</v>
      </c>
    </row>
    <row r="584" spans="1:19" ht="12.75" hidden="1">
      <c r="A584" s="3"/>
      <c r="B584" s="8" t="s">
        <v>220</v>
      </c>
      <c r="C584" s="5" t="s">
        <v>83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3"/>
      <c r="P584" s="7"/>
      <c r="Q584" s="13"/>
      <c r="R584" s="8"/>
      <c r="S584" s="8">
        <f t="shared" si="12"/>
        <v>0</v>
      </c>
    </row>
    <row r="585" spans="1:19" ht="12.75" hidden="1">
      <c r="A585" s="3"/>
      <c r="B585" s="41" t="s">
        <v>221</v>
      </c>
      <c r="C585" s="37" t="s">
        <v>70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13"/>
      <c r="P585" s="7"/>
      <c r="Q585" s="13"/>
      <c r="R585" s="8"/>
      <c r="S585" s="8">
        <f t="shared" si="12"/>
        <v>0</v>
      </c>
    </row>
    <row r="586" spans="1:19" ht="12.75" hidden="1">
      <c r="A586" s="3"/>
      <c r="B586" s="41"/>
      <c r="C586" s="37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13"/>
      <c r="P586" s="7"/>
      <c r="Q586" s="13"/>
      <c r="R586" s="8"/>
      <c r="S586" s="8">
        <f t="shared" si="12"/>
        <v>0</v>
      </c>
    </row>
    <row r="587" spans="1:19" ht="12.75" hidden="1">
      <c r="A587" s="3"/>
      <c r="B587" s="41"/>
      <c r="C587" s="37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13"/>
      <c r="P587" s="7"/>
      <c r="Q587" s="13"/>
      <c r="R587" s="8"/>
      <c r="S587" s="8">
        <f t="shared" si="12"/>
        <v>0</v>
      </c>
    </row>
    <row r="588" spans="1:19" ht="12.75" hidden="1">
      <c r="A588" s="3"/>
      <c r="B588" s="41"/>
      <c r="C588" s="37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13"/>
      <c r="P588" s="7"/>
      <c r="Q588" s="13"/>
      <c r="R588" s="8"/>
      <c r="S588" s="8">
        <f t="shared" si="12"/>
        <v>0</v>
      </c>
    </row>
    <row r="589" spans="1:19" ht="12.75" hidden="1">
      <c r="A589" s="3"/>
      <c r="B589" s="41"/>
      <c r="C589" s="37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13"/>
      <c r="P589" s="7"/>
      <c r="Q589" s="13"/>
      <c r="R589" s="8"/>
      <c r="S589" s="8">
        <f t="shared" si="12"/>
        <v>0</v>
      </c>
    </row>
    <row r="590" spans="1:19" ht="12.75" hidden="1">
      <c r="A590" s="3"/>
      <c r="B590" s="41"/>
      <c r="C590" s="37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13"/>
      <c r="P590" s="7"/>
      <c r="Q590" s="13"/>
      <c r="R590" s="8"/>
      <c r="S590" s="8">
        <f t="shared" si="12"/>
        <v>0</v>
      </c>
    </row>
    <row r="591" spans="1:19" ht="12.75" hidden="1">
      <c r="A591" s="3"/>
      <c r="B591" s="41"/>
      <c r="C591" s="37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13"/>
      <c r="P591" s="7"/>
      <c r="Q591" s="13"/>
      <c r="R591" s="8"/>
      <c r="S591" s="8">
        <f t="shared" si="12"/>
        <v>0</v>
      </c>
    </row>
    <row r="592" spans="1:19" ht="12.75" hidden="1">
      <c r="A592" s="3"/>
      <c r="B592" s="41"/>
      <c r="C592" s="37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13"/>
      <c r="P592" s="7"/>
      <c r="Q592" s="13"/>
      <c r="R592" s="8"/>
      <c r="S592" s="8">
        <f t="shared" si="12"/>
        <v>0</v>
      </c>
    </row>
    <row r="593" spans="1:19" ht="12.75" hidden="1">
      <c r="A593" s="3"/>
      <c r="B593" s="41"/>
      <c r="C593" s="37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13"/>
      <c r="P593" s="7"/>
      <c r="Q593" s="13"/>
      <c r="R593" s="8"/>
      <c r="S593" s="8">
        <f t="shared" si="12"/>
        <v>0</v>
      </c>
    </row>
    <row r="594" spans="1:19" ht="12.75" hidden="1">
      <c r="A594" s="3"/>
      <c r="B594" s="41"/>
      <c r="C594" s="37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13"/>
      <c r="P594" s="7"/>
      <c r="Q594" s="13"/>
      <c r="R594" s="8"/>
      <c r="S594" s="8">
        <f t="shared" si="12"/>
        <v>0</v>
      </c>
    </row>
    <row r="595" spans="1:19" ht="12.75" hidden="1">
      <c r="A595" s="3"/>
      <c r="B595" s="41"/>
      <c r="C595" s="37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13"/>
      <c r="P595" s="7"/>
      <c r="Q595" s="13"/>
      <c r="R595" s="8"/>
      <c r="S595" s="8">
        <f aca="true" t="shared" si="13" ref="S595:S658">Q595*R595</f>
        <v>0</v>
      </c>
    </row>
    <row r="596" spans="1:19" ht="12.75" hidden="1">
      <c r="A596" s="3"/>
      <c r="B596" s="8"/>
      <c r="C596" s="37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13"/>
      <c r="P596" s="7"/>
      <c r="Q596" s="13"/>
      <c r="R596" s="8"/>
      <c r="S596" s="8">
        <f t="shared" si="13"/>
        <v>0</v>
      </c>
    </row>
    <row r="597" spans="1:19" ht="12.75" hidden="1">
      <c r="A597" s="3"/>
      <c r="B597" s="8"/>
      <c r="C597" s="37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13"/>
      <c r="P597" s="7"/>
      <c r="Q597" s="13"/>
      <c r="R597" s="8"/>
      <c r="S597" s="8">
        <f t="shared" si="13"/>
        <v>0</v>
      </c>
    </row>
    <row r="598" spans="1:19" ht="12.75" hidden="1">
      <c r="A598" s="3"/>
      <c r="B598" s="8"/>
      <c r="C598" s="37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13"/>
      <c r="P598" s="7"/>
      <c r="Q598" s="13"/>
      <c r="R598" s="8"/>
      <c r="S598" s="8">
        <f t="shared" si="13"/>
        <v>0</v>
      </c>
    </row>
    <row r="599" spans="1:19" ht="12.75" hidden="1">
      <c r="A599" s="3"/>
      <c r="B599" s="8"/>
      <c r="C599" s="5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13"/>
      <c r="P599" s="7"/>
      <c r="Q599" s="13"/>
      <c r="R599" s="8"/>
      <c r="S599" s="8">
        <f t="shared" si="13"/>
        <v>0</v>
      </c>
    </row>
    <row r="600" spans="1:19" ht="12.75" hidden="1">
      <c r="A600" s="39" t="s">
        <v>222</v>
      </c>
      <c r="B600" s="12" t="s">
        <v>223</v>
      </c>
      <c r="C600" s="37" t="s">
        <v>70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13"/>
      <c r="P600" s="7"/>
      <c r="Q600" s="13"/>
      <c r="R600" s="8"/>
      <c r="S600" s="8">
        <f t="shared" si="13"/>
        <v>0</v>
      </c>
    </row>
    <row r="601" spans="1:19" ht="12.75" hidden="1">
      <c r="A601" s="3"/>
      <c r="B601" s="8" t="s">
        <v>218</v>
      </c>
      <c r="C601" s="37" t="s">
        <v>70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13"/>
      <c r="P601" s="7"/>
      <c r="Q601" s="13"/>
      <c r="R601" s="8"/>
      <c r="S601" s="8">
        <f t="shared" si="13"/>
        <v>0</v>
      </c>
    </row>
    <row r="602" spans="1:19" ht="12.75" hidden="1">
      <c r="A602" s="3"/>
      <c r="B602" s="8" t="s">
        <v>219</v>
      </c>
      <c r="C602" s="37" t="s">
        <v>70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13"/>
      <c r="P602" s="7"/>
      <c r="Q602" s="13"/>
      <c r="R602" s="8"/>
      <c r="S602" s="8">
        <f t="shared" si="13"/>
        <v>0</v>
      </c>
    </row>
    <row r="603" spans="1:19" ht="12.75" hidden="1">
      <c r="A603" s="3"/>
      <c r="B603" s="8" t="s">
        <v>210</v>
      </c>
      <c r="C603" s="5" t="s">
        <v>211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13"/>
      <c r="P603" s="7"/>
      <c r="Q603" s="13"/>
      <c r="R603" s="8"/>
      <c r="S603" s="8">
        <f t="shared" si="13"/>
        <v>0</v>
      </c>
    </row>
    <row r="604" spans="1:19" ht="12.75" hidden="1">
      <c r="A604" s="3"/>
      <c r="B604" s="8" t="s">
        <v>220</v>
      </c>
      <c r="C604" s="5" t="s">
        <v>83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13"/>
      <c r="P604" s="7"/>
      <c r="Q604" s="13"/>
      <c r="R604" s="8"/>
      <c r="S604" s="8">
        <f t="shared" si="13"/>
        <v>0</v>
      </c>
    </row>
    <row r="605" spans="1:19" ht="12.75" hidden="1">
      <c r="A605" s="3"/>
      <c r="B605" s="41" t="s">
        <v>221</v>
      </c>
      <c r="C605" s="37" t="s">
        <v>70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13"/>
      <c r="P605" s="7"/>
      <c r="Q605" s="13"/>
      <c r="R605" s="8"/>
      <c r="S605" s="8">
        <f t="shared" si="13"/>
        <v>0</v>
      </c>
    </row>
    <row r="606" spans="1:19" ht="12.75" hidden="1">
      <c r="A606" s="3"/>
      <c r="B606" s="41"/>
      <c r="C606" s="37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13"/>
      <c r="P606" s="7"/>
      <c r="Q606" s="13"/>
      <c r="R606" s="8"/>
      <c r="S606" s="8">
        <f t="shared" si="13"/>
        <v>0</v>
      </c>
    </row>
    <row r="607" spans="1:19" ht="12.75" hidden="1">
      <c r="A607" s="3"/>
      <c r="B607" s="41"/>
      <c r="C607" s="37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13"/>
      <c r="P607" s="7"/>
      <c r="Q607" s="13"/>
      <c r="R607" s="8"/>
      <c r="S607" s="8">
        <f t="shared" si="13"/>
        <v>0</v>
      </c>
    </row>
    <row r="608" spans="1:19" ht="12.75" hidden="1">
      <c r="A608" s="3"/>
      <c r="B608" s="41"/>
      <c r="C608" s="37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13"/>
      <c r="P608" s="7"/>
      <c r="Q608" s="13"/>
      <c r="R608" s="8"/>
      <c r="S608" s="8">
        <f t="shared" si="13"/>
        <v>0</v>
      </c>
    </row>
    <row r="609" spans="1:19" ht="12.75" hidden="1">
      <c r="A609" s="3"/>
      <c r="B609" s="41"/>
      <c r="C609" s="37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13"/>
      <c r="P609" s="7"/>
      <c r="Q609" s="13"/>
      <c r="R609" s="8"/>
      <c r="S609" s="8">
        <f t="shared" si="13"/>
        <v>0</v>
      </c>
    </row>
    <row r="610" spans="1:19" ht="12.75" hidden="1">
      <c r="A610" s="3"/>
      <c r="B610" s="41"/>
      <c r="C610" s="37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13"/>
      <c r="P610" s="7"/>
      <c r="Q610" s="13"/>
      <c r="R610" s="8"/>
      <c r="S610" s="8">
        <f t="shared" si="13"/>
        <v>0</v>
      </c>
    </row>
    <row r="611" spans="1:19" ht="12.75" hidden="1">
      <c r="A611" s="3"/>
      <c r="B611" s="41"/>
      <c r="C611" s="37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13"/>
      <c r="P611" s="7"/>
      <c r="Q611" s="13"/>
      <c r="R611" s="8"/>
      <c r="S611" s="8">
        <f t="shared" si="13"/>
        <v>0</v>
      </c>
    </row>
    <row r="612" spans="1:19" ht="12.75" hidden="1">
      <c r="A612" s="3"/>
      <c r="B612" s="41"/>
      <c r="C612" s="37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13"/>
      <c r="P612" s="7"/>
      <c r="Q612" s="13"/>
      <c r="R612" s="8"/>
      <c r="S612" s="8">
        <f t="shared" si="13"/>
        <v>0</v>
      </c>
    </row>
    <row r="613" spans="1:19" ht="12.75" hidden="1">
      <c r="A613" s="3"/>
      <c r="B613" s="41"/>
      <c r="C613" s="37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13"/>
      <c r="P613" s="7"/>
      <c r="Q613" s="13"/>
      <c r="R613" s="8"/>
      <c r="S613" s="8">
        <f t="shared" si="13"/>
        <v>0</v>
      </c>
    </row>
    <row r="614" spans="1:19" ht="12.75" hidden="1">
      <c r="A614" s="3"/>
      <c r="B614" s="41"/>
      <c r="C614" s="37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13"/>
      <c r="P614" s="7"/>
      <c r="Q614" s="13"/>
      <c r="R614" s="8"/>
      <c r="S614" s="8">
        <f t="shared" si="13"/>
        <v>0</v>
      </c>
    </row>
    <row r="615" spans="1:19" ht="12.75" hidden="1">
      <c r="A615" s="3"/>
      <c r="B615" s="41"/>
      <c r="C615" s="37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13"/>
      <c r="P615" s="7"/>
      <c r="Q615" s="13"/>
      <c r="R615" s="8"/>
      <c r="S615" s="8">
        <f t="shared" si="13"/>
        <v>0</v>
      </c>
    </row>
    <row r="616" spans="1:19" ht="12.75" hidden="1">
      <c r="A616" s="3"/>
      <c r="B616" s="41"/>
      <c r="C616" s="37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13"/>
      <c r="P616" s="7"/>
      <c r="Q616" s="13"/>
      <c r="R616" s="8"/>
      <c r="S616" s="8">
        <f t="shared" si="13"/>
        <v>0</v>
      </c>
    </row>
    <row r="617" spans="1:19" ht="12.75" hidden="1">
      <c r="A617" s="3"/>
      <c r="B617" s="41"/>
      <c r="C617" s="37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13"/>
      <c r="P617" s="7"/>
      <c r="Q617" s="13"/>
      <c r="R617" s="8"/>
      <c r="S617" s="8">
        <f t="shared" si="13"/>
        <v>0</v>
      </c>
    </row>
    <row r="618" spans="1:19" ht="12.75" hidden="1">
      <c r="A618" s="3"/>
      <c r="B618" s="41"/>
      <c r="C618" s="37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13"/>
      <c r="P618" s="7"/>
      <c r="Q618" s="13"/>
      <c r="R618" s="8"/>
      <c r="S618" s="8">
        <f t="shared" si="13"/>
        <v>0</v>
      </c>
    </row>
    <row r="619" spans="1:19" ht="12.75" hidden="1">
      <c r="A619" s="3"/>
      <c r="B619" s="41"/>
      <c r="C619" s="37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13"/>
      <c r="P619" s="7"/>
      <c r="Q619" s="13"/>
      <c r="R619" s="8"/>
      <c r="S619" s="8">
        <f t="shared" si="13"/>
        <v>0</v>
      </c>
    </row>
    <row r="620" spans="1:19" ht="12.75" hidden="1">
      <c r="A620" s="3"/>
      <c r="B620" s="41"/>
      <c r="C620" s="37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13"/>
      <c r="P620" s="7"/>
      <c r="Q620" s="13"/>
      <c r="R620" s="8"/>
      <c r="S620" s="8">
        <f t="shared" si="13"/>
        <v>0</v>
      </c>
    </row>
    <row r="621" spans="1:19" ht="12.75" hidden="1">
      <c r="A621" s="3"/>
      <c r="B621" s="41"/>
      <c r="C621" s="37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13"/>
      <c r="P621" s="7"/>
      <c r="Q621" s="13"/>
      <c r="R621" s="8"/>
      <c r="S621" s="8">
        <f t="shared" si="13"/>
        <v>0</v>
      </c>
    </row>
    <row r="622" spans="1:19" ht="12.75" hidden="1">
      <c r="A622" s="3"/>
      <c r="B622" s="41"/>
      <c r="C622" s="37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13"/>
      <c r="P622" s="7"/>
      <c r="Q622" s="13"/>
      <c r="R622" s="8"/>
      <c r="S622" s="8">
        <f t="shared" si="13"/>
        <v>0</v>
      </c>
    </row>
    <row r="623" spans="1:19" ht="12.75" hidden="1">
      <c r="A623" s="3"/>
      <c r="B623" s="41"/>
      <c r="C623" s="37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13"/>
      <c r="P623" s="7"/>
      <c r="Q623" s="13"/>
      <c r="R623" s="8"/>
      <c r="S623" s="8">
        <f t="shared" si="13"/>
        <v>0</v>
      </c>
    </row>
    <row r="624" spans="1:19" ht="12.75" hidden="1">
      <c r="A624" s="3"/>
      <c r="B624" s="41"/>
      <c r="C624" s="37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13"/>
      <c r="P624" s="7"/>
      <c r="Q624" s="13"/>
      <c r="R624" s="8"/>
      <c r="S624" s="8">
        <f t="shared" si="13"/>
        <v>0</v>
      </c>
    </row>
    <row r="625" spans="1:19" ht="12.75" hidden="1">
      <c r="A625" s="3"/>
      <c r="B625" s="41"/>
      <c r="C625" s="37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13"/>
      <c r="P625" s="7"/>
      <c r="Q625" s="13"/>
      <c r="R625" s="8"/>
      <c r="S625" s="8">
        <f t="shared" si="13"/>
        <v>0</v>
      </c>
    </row>
    <row r="626" spans="1:19" ht="12.75" hidden="1">
      <c r="A626" s="3"/>
      <c r="B626" s="41"/>
      <c r="C626" s="37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13"/>
      <c r="P626" s="7"/>
      <c r="Q626" s="13"/>
      <c r="R626" s="8"/>
      <c r="S626" s="8">
        <f t="shared" si="13"/>
        <v>0</v>
      </c>
    </row>
    <row r="627" spans="1:19" ht="12.75" hidden="1">
      <c r="A627" s="3"/>
      <c r="B627" s="41"/>
      <c r="C627" s="37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13"/>
      <c r="P627" s="7"/>
      <c r="Q627" s="13"/>
      <c r="R627" s="8"/>
      <c r="S627" s="8">
        <f t="shared" si="13"/>
        <v>0</v>
      </c>
    </row>
    <row r="628" spans="1:19" ht="12.75" hidden="1">
      <c r="A628" s="3"/>
      <c r="B628" s="41"/>
      <c r="C628" s="37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13"/>
      <c r="P628" s="7"/>
      <c r="Q628" s="13"/>
      <c r="R628" s="8"/>
      <c r="S628" s="8">
        <f t="shared" si="13"/>
        <v>0</v>
      </c>
    </row>
    <row r="629" spans="1:19" ht="12.75" hidden="1">
      <c r="A629" s="3"/>
      <c r="B629" s="41"/>
      <c r="C629" s="37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13"/>
      <c r="P629" s="7"/>
      <c r="Q629" s="13"/>
      <c r="R629" s="8"/>
      <c r="S629" s="8">
        <f t="shared" si="13"/>
        <v>0</v>
      </c>
    </row>
    <row r="630" spans="1:19" ht="12.75" hidden="1">
      <c r="A630" s="3"/>
      <c r="B630" s="41"/>
      <c r="C630" s="37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13"/>
      <c r="P630" s="7"/>
      <c r="Q630" s="13"/>
      <c r="R630" s="8"/>
      <c r="S630" s="8">
        <f t="shared" si="13"/>
        <v>0</v>
      </c>
    </row>
    <row r="631" spans="1:19" ht="12.75" hidden="1">
      <c r="A631" s="3"/>
      <c r="B631" s="41"/>
      <c r="C631" s="37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13"/>
      <c r="P631" s="7"/>
      <c r="Q631" s="13"/>
      <c r="R631" s="8"/>
      <c r="S631" s="8">
        <f t="shared" si="13"/>
        <v>0</v>
      </c>
    </row>
    <row r="632" spans="1:19" ht="12.75" hidden="1">
      <c r="A632" s="3"/>
      <c r="B632" s="41"/>
      <c r="C632" s="37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13"/>
      <c r="P632" s="7"/>
      <c r="Q632" s="13"/>
      <c r="R632" s="8"/>
      <c r="S632" s="8">
        <f t="shared" si="13"/>
        <v>0</v>
      </c>
    </row>
    <row r="633" spans="1:19" ht="12.75" hidden="1">
      <c r="A633" s="3"/>
      <c r="B633" s="41"/>
      <c r="C633" s="37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13"/>
      <c r="P633" s="7"/>
      <c r="Q633" s="13"/>
      <c r="R633" s="8"/>
      <c r="S633" s="8">
        <f t="shared" si="13"/>
        <v>0</v>
      </c>
    </row>
    <row r="634" spans="1:19" ht="12.75" hidden="1">
      <c r="A634" s="3"/>
      <c r="B634" s="8"/>
      <c r="C634" s="5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13"/>
      <c r="P634" s="7"/>
      <c r="Q634" s="13"/>
      <c r="R634" s="8"/>
      <c r="S634" s="8">
        <f t="shared" si="13"/>
        <v>0</v>
      </c>
    </row>
    <row r="635" spans="1:19" ht="12.75" hidden="1">
      <c r="A635" s="39"/>
      <c r="B635" s="12"/>
      <c r="C635" s="37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13"/>
      <c r="P635" s="7"/>
      <c r="Q635" s="13"/>
      <c r="R635" s="8"/>
      <c r="S635" s="8">
        <f t="shared" si="13"/>
        <v>0</v>
      </c>
    </row>
    <row r="636" spans="1:19" ht="12.75" hidden="1">
      <c r="A636" s="3"/>
      <c r="B636" s="8"/>
      <c r="C636" s="37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13"/>
      <c r="P636" s="7"/>
      <c r="Q636" s="13"/>
      <c r="R636" s="8"/>
      <c r="S636" s="8">
        <f t="shared" si="13"/>
        <v>0</v>
      </c>
    </row>
    <row r="637" spans="1:19" ht="12.75" hidden="1">
      <c r="A637" s="3"/>
      <c r="B637" s="8"/>
      <c r="C637" s="37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13"/>
      <c r="P637" s="7"/>
      <c r="Q637" s="13"/>
      <c r="R637" s="8"/>
      <c r="S637" s="8">
        <f t="shared" si="13"/>
        <v>0</v>
      </c>
    </row>
    <row r="638" spans="1:19" ht="12.75" hidden="1">
      <c r="A638" s="3"/>
      <c r="B638" s="8"/>
      <c r="C638" s="37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13"/>
      <c r="P638" s="7"/>
      <c r="Q638" s="13"/>
      <c r="R638" s="8"/>
      <c r="S638" s="8">
        <f t="shared" si="13"/>
        <v>0</v>
      </c>
    </row>
    <row r="639" spans="1:19" ht="12.75" hidden="1">
      <c r="A639" s="3"/>
      <c r="B639" s="8"/>
      <c r="C639" s="37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13"/>
      <c r="P639" s="7"/>
      <c r="Q639" s="13"/>
      <c r="R639" s="8"/>
      <c r="S639" s="8">
        <f t="shared" si="13"/>
        <v>0</v>
      </c>
    </row>
    <row r="640" spans="1:19" ht="12.75" hidden="1">
      <c r="A640" s="39" t="s">
        <v>224</v>
      </c>
      <c r="B640" s="12" t="s">
        <v>225</v>
      </c>
      <c r="C640" s="37" t="s">
        <v>70</v>
      </c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13"/>
      <c r="P640" s="7"/>
      <c r="Q640" s="13"/>
      <c r="R640" s="8"/>
      <c r="S640" s="8">
        <f t="shared" si="13"/>
        <v>0</v>
      </c>
    </row>
    <row r="641" spans="1:19" ht="12.75" hidden="1">
      <c r="A641" s="39"/>
      <c r="B641" s="12"/>
      <c r="C641" s="37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13"/>
      <c r="P641" s="7"/>
      <c r="Q641" s="13"/>
      <c r="R641" s="8"/>
      <c r="S641" s="8">
        <f t="shared" si="13"/>
        <v>0</v>
      </c>
    </row>
    <row r="642" spans="1:19" ht="12.75" hidden="1">
      <c r="A642" s="39"/>
      <c r="B642" s="12"/>
      <c r="C642" s="37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13"/>
      <c r="P642" s="7"/>
      <c r="Q642" s="13"/>
      <c r="R642" s="8"/>
      <c r="S642" s="8">
        <f t="shared" si="13"/>
        <v>0</v>
      </c>
    </row>
    <row r="643" spans="1:19" ht="12.75" hidden="1">
      <c r="A643" s="39"/>
      <c r="B643" s="12"/>
      <c r="C643" s="37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13"/>
      <c r="P643" s="7"/>
      <c r="Q643" s="13"/>
      <c r="R643" s="8"/>
      <c r="S643" s="8">
        <f t="shared" si="13"/>
        <v>0</v>
      </c>
    </row>
    <row r="644" spans="1:19" ht="12.75" hidden="1">
      <c r="A644" s="39"/>
      <c r="B644" s="12"/>
      <c r="C644" s="37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13"/>
      <c r="P644" s="7"/>
      <c r="Q644" s="13"/>
      <c r="R644" s="8"/>
      <c r="S644" s="8">
        <f t="shared" si="13"/>
        <v>0</v>
      </c>
    </row>
    <row r="645" spans="1:19" ht="12.75" hidden="1">
      <c r="A645" s="39"/>
      <c r="B645" s="12"/>
      <c r="C645" s="37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13"/>
      <c r="P645" s="7"/>
      <c r="Q645" s="13"/>
      <c r="R645" s="8"/>
      <c r="S645" s="8">
        <f t="shared" si="13"/>
        <v>0</v>
      </c>
    </row>
    <row r="646" spans="1:19" ht="12.75" hidden="1">
      <c r="A646" s="39" t="s">
        <v>226</v>
      </c>
      <c r="B646" s="12" t="s">
        <v>227</v>
      </c>
      <c r="C646" s="37" t="s">
        <v>70</v>
      </c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13"/>
      <c r="P646" s="7"/>
      <c r="Q646" s="13"/>
      <c r="R646" s="8"/>
      <c r="S646" s="8">
        <f t="shared" si="13"/>
        <v>0</v>
      </c>
    </row>
    <row r="647" spans="1:19" ht="12.75" hidden="1">
      <c r="A647" s="39"/>
      <c r="B647" s="8" t="s">
        <v>218</v>
      </c>
      <c r="C647" s="37" t="s">
        <v>70</v>
      </c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13"/>
      <c r="P647" s="7"/>
      <c r="Q647" s="13"/>
      <c r="R647" s="8"/>
      <c r="S647" s="8">
        <f t="shared" si="13"/>
        <v>0</v>
      </c>
    </row>
    <row r="648" spans="1:19" ht="12.75" hidden="1">
      <c r="A648" s="39"/>
      <c r="B648" s="8" t="s">
        <v>219</v>
      </c>
      <c r="C648" s="37" t="s">
        <v>70</v>
      </c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13"/>
      <c r="P648" s="7"/>
      <c r="Q648" s="13"/>
      <c r="R648" s="8"/>
      <c r="S648" s="8">
        <f t="shared" si="13"/>
        <v>0</v>
      </c>
    </row>
    <row r="649" spans="1:19" ht="12.75" hidden="1">
      <c r="A649" s="39"/>
      <c r="B649" s="8" t="s">
        <v>210</v>
      </c>
      <c r="C649" s="5" t="s">
        <v>211</v>
      </c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13"/>
      <c r="P649" s="7"/>
      <c r="Q649" s="13"/>
      <c r="R649" s="8"/>
      <c r="S649" s="8">
        <f t="shared" si="13"/>
        <v>0</v>
      </c>
    </row>
    <row r="650" spans="1:19" ht="12.75" hidden="1">
      <c r="A650" s="39"/>
      <c r="B650" s="8" t="s">
        <v>220</v>
      </c>
      <c r="C650" s="5" t="s">
        <v>83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13"/>
      <c r="P650" s="7"/>
      <c r="Q650" s="13"/>
      <c r="R650" s="8"/>
      <c r="S650" s="8">
        <f t="shared" si="13"/>
        <v>0</v>
      </c>
    </row>
    <row r="651" spans="1:19" ht="12.75" hidden="1">
      <c r="A651" s="39"/>
      <c r="B651" s="41" t="s">
        <v>221</v>
      </c>
      <c r="C651" s="37" t="s">
        <v>70</v>
      </c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13"/>
      <c r="P651" s="7"/>
      <c r="Q651" s="13"/>
      <c r="R651" s="8"/>
      <c r="S651" s="8">
        <f t="shared" si="13"/>
        <v>0</v>
      </c>
    </row>
    <row r="652" spans="1:19" ht="12.75" hidden="1">
      <c r="A652" s="39"/>
      <c r="B652" s="41"/>
      <c r="C652" s="37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13"/>
      <c r="P652" s="7"/>
      <c r="Q652" s="13"/>
      <c r="R652" s="8"/>
      <c r="S652" s="8">
        <f t="shared" si="13"/>
        <v>0</v>
      </c>
    </row>
    <row r="653" spans="1:19" ht="12.75" hidden="1">
      <c r="A653" s="39"/>
      <c r="B653" s="41"/>
      <c r="C653" s="37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13"/>
      <c r="P653" s="7"/>
      <c r="Q653" s="13"/>
      <c r="R653" s="8"/>
      <c r="S653" s="8">
        <f t="shared" si="13"/>
        <v>0</v>
      </c>
    </row>
    <row r="654" spans="1:19" ht="12.75" hidden="1">
      <c r="A654" s="39"/>
      <c r="B654" s="41"/>
      <c r="C654" s="3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13"/>
      <c r="P654" s="7"/>
      <c r="Q654" s="13"/>
      <c r="R654" s="8"/>
      <c r="S654" s="8">
        <f t="shared" si="13"/>
        <v>0</v>
      </c>
    </row>
    <row r="655" spans="1:19" ht="12.75" hidden="1">
      <c r="A655" s="39"/>
      <c r="B655" s="41"/>
      <c r="C655" s="37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13"/>
      <c r="P655" s="7"/>
      <c r="Q655" s="13"/>
      <c r="R655" s="8"/>
      <c r="S655" s="8">
        <f t="shared" si="13"/>
        <v>0</v>
      </c>
    </row>
    <row r="656" spans="1:19" ht="12.75" hidden="1">
      <c r="A656" s="39"/>
      <c r="B656" s="41"/>
      <c r="C656" s="37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13"/>
      <c r="P656" s="7"/>
      <c r="Q656" s="13"/>
      <c r="R656" s="8"/>
      <c r="S656" s="8">
        <f t="shared" si="13"/>
        <v>0</v>
      </c>
    </row>
    <row r="657" spans="1:19" ht="12.75" hidden="1">
      <c r="A657" s="39"/>
      <c r="B657" s="41"/>
      <c r="C657" s="37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13"/>
      <c r="P657" s="7"/>
      <c r="Q657" s="13"/>
      <c r="R657" s="8"/>
      <c r="S657" s="8">
        <f t="shared" si="13"/>
        <v>0</v>
      </c>
    </row>
    <row r="658" spans="1:19" ht="12.75" hidden="1">
      <c r="A658" s="39"/>
      <c r="B658" s="41"/>
      <c r="C658" s="37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3"/>
      <c r="P658" s="7"/>
      <c r="Q658" s="13"/>
      <c r="R658" s="8"/>
      <c r="S658" s="8">
        <f t="shared" si="13"/>
        <v>0</v>
      </c>
    </row>
    <row r="659" spans="1:19" ht="12.75" hidden="1">
      <c r="A659" s="39"/>
      <c r="B659" s="41"/>
      <c r="C659" s="37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13"/>
      <c r="P659" s="7"/>
      <c r="Q659" s="13"/>
      <c r="R659" s="8"/>
      <c r="S659" s="8">
        <f aca="true" t="shared" si="14" ref="S659:S722">Q659*R659</f>
        <v>0</v>
      </c>
    </row>
    <row r="660" spans="1:19" ht="12.75" hidden="1">
      <c r="A660" s="39"/>
      <c r="B660" s="41"/>
      <c r="C660" s="37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13"/>
      <c r="P660" s="7"/>
      <c r="Q660" s="13"/>
      <c r="R660" s="8"/>
      <c r="S660" s="8">
        <f t="shared" si="14"/>
        <v>0</v>
      </c>
    </row>
    <row r="661" spans="1:19" ht="12.75" hidden="1">
      <c r="A661" s="39"/>
      <c r="B661" s="41"/>
      <c r="C661" s="37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13"/>
      <c r="P661" s="7"/>
      <c r="Q661" s="13"/>
      <c r="R661" s="8"/>
      <c r="S661" s="8">
        <f t="shared" si="14"/>
        <v>0</v>
      </c>
    </row>
    <row r="662" spans="1:19" ht="12.75" hidden="1">
      <c r="A662" s="39"/>
      <c r="B662" s="41"/>
      <c r="C662" s="37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13"/>
      <c r="P662" s="7"/>
      <c r="Q662" s="13"/>
      <c r="R662" s="8"/>
      <c r="S662" s="8">
        <f t="shared" si="14"/>
        <v>0</v>
      </c>
    </row>
    <row r="663" spans="1:19" ht="12.75" hidden="1">
      <c r="A663" s="39"/>
      <c r="B663" s="41"/>
      <c r="C663" s="37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13"/>
      <c r="P663" s="7"/>
      <c r="Q663" s="13"/>
      <c r="R663" s="8"/>
      <c r="S663" s="8">
        <f t="shared" si="14"/>
        <v>0</v>
      </c>
    </row>
    <row r="664" spans="1:19" ht="12.75" hidden="1">
      <c r="A664" s="39" t="s">
        <v>228</v>
      </c>
      <c r="B664" s="12" t="s">
        <v>229</v>
      </c>
      <c r="C664" s="37" t="s">
        <v>70</v>
      </c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13"/>
      <c r="P664" s="7"/>
      <c r="Q664" s="13"/>
      <c r="R664" s="8"/>
      <c r="S664" s="8">
        <f t="shared" si="14"/>
        <v>0</v>
      </c>
    </row>
    <row r="665" spans="1:19" ht="12.75" hidden="1">
      <c r="A665" s="39"/>
      <c r="B665" s="8" t="s">
        <v>218</v>
      </c>
      <c r="C665" s="37" t="s">
        <v>70</v>
      </c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13"/>
      <c r="P665" s="7"/>
      <c r="Q665" s="13"/>
      <c r="R665" s="8"/>
      <c r="S665" s="8">
        <f t="shared" si="14"/>
        <v>0</v>
      </c>
    </row>
    <row r="666" spans="1:19" ht="12.75" hidden="1">
      <c r="A666" s="39"/>
      <c r="B666" s="8" t="s">
        <v>219</v>
      </c>
      <c r="C666" s="37" t="s">
        <v>70</v>
      </c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13"/>
      <c r="P666" s="7"/>
      <c r="Q666" s="13"/>
      <c r="R666" s="8"/>
      <c r="S666" s="8">
        <f t="shared" si="14"/>
        <v>0</v>
      </c>
    </row>
    <row r="667" spans="1:19" ht="12.75" hidden="1">
      <c r="A667" s="39"/>
      <c r="B667" s="8" t="s">
        <v>210</v>
      </c>
      <c r="C667" s="5" t="s">
        <v>211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13"/>
      <c r="P667" s="7"/>
      <c r="Q667" s="13"/>
      <c r="R667" s="8"/>
      <c r="S667" s="8">
        <f t="shared" si="14"/>
        <v>0</v>
      </c>
    </row>
    <row r="668" spans="1:19" ht="12.75" hidden="1">
      <c r="A668" s="39"/>
      <c r="B668" s="8" t="s">
        <v>220</v>
      </c>
      <c r="C668" s="5" t="s">
        <v>83</v>
      </c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13"/>
      <c r="P668" s="7"/>
      <c r="Q668" s="13"/>
      <c r="R668" s="8"/>
      <c r="S668" s="8">
        <f t="shared" si="14"/>
        <v>0</v>
      </c>
    </row>
    <row r="669" spans="1:19" ht="12.75" hidden="1">
      <c r="A669" s="39"/>
      <c r="B669" s="41" t="s">
        <v>221</v>
      </c>
      <c r="C669" s="37" t="s">
        <v>70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13"/>
      <c r="P669" s="7"/>
      <c r="Q669" s="13"/>
      <c r="R669" s="8"/>
      <c r="S669" s="8">
        <f t="shared" si="14"/>
        <v>0</v>
      </c>
    </row>
    <row r="670" spans="1:19" ht="12.75" hidden="1">
      <c r="A670" s="39"/>
      <c r="B670" s="41"/>
      <c r="C670" s="37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13"/>
      <c r="P670" s="7"/>
      <c r="Q670" s="13"/>
      <c r="R670" s="8"/>
      <c r="S670" s="8">
        <f t="shared" si="14"/>
        <v>0</v>
      </c>
    </row>
    <row r="671" spans="1:19" ht="12.75" hidden="1">
      <c r="A671" s="39"/>
      <c r="B671" s="41"/>
      <c r="C671" s="37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13"/>
      <c r="P671" s="7"/>
      <c r="Q671" s="13"/>
      <c r="R671" s="8"/>
      <c r="S671" s="8">
        <f t="shared" si="14"/>
        <v>0</v>
      </c>
    </row>
    <row r="672" spans="1:19" ht="12.75" hidden="1">
      <c r="A672" s="39"/>
      <c r="B672" s="41"/>
      <c r="C672" s="37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13"/>
      <c r="P672" s="7"/>
      <c r="Q672" s="13"/>
      <c r="R672" s="8"/>
      <c r="S672" s="8">
        <f t="shared" si="14"/>
        <v>0</v>
      </c>
    </row>
    <row r="673" spans="1:19" ht="12.75" hidden="1">
      <c r="A673" s="39"/>
      <c r="B673" s="41"/>
      <c r="C673" s="37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13"/>
      <c r="P673" s="7"/>
      <c r="Q673" s="13"/>
      <c r="R673" s="8"/>
      <c r="S673" s="8">
        <f t="shared" si="14"/>
        <v>0</v>
      </c>
    </row>
    <row r="674" spans="1:19" ht="12.75" hidden="1">
      <c r="A674" s="39"/>
      <c r="B674" s="41"/>
      <c r="C674" s="37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13"/>
      <c r="P674" s="7"/>
      <c r="Q674" s="13"/>
      <c r="R674" s="8"/>
      <c r="S674" s="8">
        <f t="shared" si="14"/>
        <v>0</v>
      </c>
    </row>
    <row r="675" spans="1:19" ht="12.75" hidden="1">
      <c r="A675" s="39"/>
      <c r="B675" s="41"/>
      <c r="C675" s="37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13"/>
      <c r="P675" s="7"/>
      <c r="Q675" s="13"/>
      <c r="R675" s="8"/>
      <c r="S675" s="8">
        <f t="shared" si="14"/>
        <v>0</v>
      </c>
    </row>
    <row r="676" spans="1:19" ht="12.75" hidden="1">
      <c r="A676" s="39"/>
      <c r="B676" s="41"/>
      <c r="C676" s="37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13"/>
      <c r="P676" s="7"/>
      <c r="Q676" s="13"/>
      <c r="R676" s="8"/>
      <c r="S676" s="8">
        <f t="shared" si="14"/>
        <v>0</v>
      </c>
    </row>
    <row r="677" spans="1:19" ht="12.75" hidden="1">
      <c r="A677" s="39"/>
      <c r="B677" s="41"/>
      <c r="C677" s="37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13"/>
      <c r="P677" s="7"/>
      <c r="Q677" s="13"/>
      <c r="R677" s="8"/>
      <c r="S677" s="8">
        <f t="shared" si="14"/>
        <v>0</v>
      </c>
    </row>
    <row r="678" spans="1:19" ht="12.75" hidden="1">
      <c r="A678" s="39"/>
      <c r="B678" s="41"/>
      <c r="C678" s="37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13"/>
      <c r="P678" s="7"/>
      <c r="Q678" s="13"/>
      <c r="R678" s="8"/>
      <c r="S678" s="8">
        <f t="shared" si="14"/>
        <v>0</v>
      </c>
    </row>
    <row r="679" spans="1:19" ht="12.75" hidden="1">
      <c r="A679" s="39"/>
      <c r="B679" s="41"/>
      <c r="C679" s="37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13"/>
      <c r="P679" s="7"/>
      <c r="Q679" s="13"/>
      <c r="R679" s="8"/>
      <c r="S679" s="8">
        <f t="shared" si="14"/>
        <v>0</v>
      </c>
    </row>
    <row r="680" spans="1:21" ht="12.75">
      <c r="A680" s="39" t="s">
        <v>230</v>
      </c>
      <c r="B680" s="12" t="s">
        <v>231</v>
      </c>
      <c r="C680" s="37" t="s">
        <v>70</v>
      </c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13">
        <f>'[1]Листы13-14'!$BN$54</f>
        <v>321.49</v>
      </c>
      <c r="P680" s="7"/>
      <c r="Q680" s="40">
        <f>U680</f>
        <v>289.8554975539999</v>
      </c>
      <c r="R680" s="8">
        <v>1.048</v>
      </c>
      <c r="S680" s="36">
        <f t="shared" si="14"/>
        <v>303.7685614365919</v>
      </c>
      <c r="U680" s="51">
        <f>(Q68+Q82+Q339+Q462+Q493+Q529+Q565+Q574+Q725+Q758+Q792)*16.7/100</f>
        <v>289.8554975539999</v>
      </c>
    </row>
    <row r="681" spans="1:19" ht="12.75" hidden="1">
      <c r="A681" s="39"/>
      <c r="B681" s="8" t="s">
        <v>218</v>
      </c>
      <c r="C681" s="37" t="s">
        <v>70</v>
      </c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13"/>
      <c r="P681" s="7"/>
      <c r="Q681" s="13"/>
      <c r="R681" s="8"/>
      <c r="S681" s="8">
        <f t="shared" si="14"/>
        <v>0</v>
      </c>
    </row>
    <row r="682" spans="1:19" ht="12.75" hidden="1">
      <c r="A682" s="39"/>
      <c r="B682" s="8" t="s">
        <v>219</v>
      </c>
      <c r="C682" s="37" t="s">
        <v>70</v>
      </c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13"/>
      <c r="P682" s="7"/>
      <c r="Q682" s="13"/>
      <c r="R682" s="8"/>
      <c r="S682" s="8">
        <f t="shared" si="14"/>
        <v>0</v>
      </c>
    </row>
    <row r="683" spans="1:19" ht="12.75" hidden="1">
      <c r="A683" s="39"/>
      <c r="B683" s="8" t="s">
        <v>210</v>
      </c>
      <c r="C683" s="5" t="s">
        <v>211</v>
      </c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13"/>
      <c r="P683" s="7"/>
      <c r="Q683" s="13"/>
      <c r="R683" s="8"/>
      <c r="S683" s="8">
        <f t="shared" si="14"/>
        <v>0</v>
      </c>
    </row>
    <row r="684" spans="1:19" ht="12.75" hidden="1">
      <c r="A684" s="39"/>
      <c r="B684" s="8" t="s">
        <v>220</v>
      </c>
      <c r="C684" s="5" t="s">
        <v>83</v>
      </c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13"/>
      <c r="P684" s="7"/>
      <c r="Q684" s="13"/>
      <c r="R684" s="8"/>
      <c r="S684" s="8">
        <f t="shared" si="14"/>
        <v>0</v>
      </c>
    </row>
    <row r="685" spans="1:19" ht="12.75" hidden="1">
      <c r="A685" s="39"/>
      <c r="B685" s="41" t="s">
        <v>221</v>
      </c>
      <c r="C685" s="37" t="s">
        <v>70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13"/>
      <c r="P685" s="7"/>
      <c r="Q685" s="13"/>
      <c r="R685" s="8"/>
      <c r="S685" s="8">
        <f t="shared" si="14"/>
        <v>0</v>
      </c>
    </row>
    <row r="686" spans="1:19" ht="12.75" hidden="1">
      <c r="A686" s="39"/>
      <c r="B686" s="12"/>
      <c r="C686" s="37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13"/>
      <c r="P686" s="7"/>
      <c r="Q686" s="13"/>
      <c r="R686" s="8"/>
      <c r="S686" s="8">
        <f t="shared" si="14"/>
        <v>0</v>
      </c>
    </row>
    <row r="687" spans="1:19" ht="12.75" hidden="1">
      <c r="A687" s="39"/>
      <c r="B687" s="12"/>
      <c r="C687" s="37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13"/>
      <c r="P687" s="7"/>
      <c r="Q687" s="13"/>
      <c r="R687" s="8"/>
      <c r="S687" s="8">
        <f t="shared" si="14"/>
        <v>0</v>
      </c>
    </row>
    <row r="688" spans="1:19" ht="12.75" hidden="1">
      <c r="A688" s="39"/>
      <c r="B688" s="12"/>
      <c r="C688" s="37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13"/>
      <c r="P688" s="7"/>
      <c r="Q688" s="13"/>
      <c r="R688" s="8"/>
      <c r="S688" s="8">
        <f t="shared" si="14"/>
        <v>0</v>
      </c>
    </row>
    <row r="689" spans="1:19" ht="12.75" hidden="1">
      <c r="A689" s="39"/>
      <c r="B689" s="12"/>
      <c r="C689" s="37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13"/>
      <c r="P689" s="7"/>
      <c r="Q689" s="13"/>
      <c r="R689" s="8"/>
      <c r="S689" s="8">
        <f t="shared" si="14"/>
        <v>0</v>
      </c>
    </row>
    <row r="690" spans="1:19" ht="12.75" hidden="1">
      <c r="A690" s="39"/>
      <c r="B690" s="12"/>
      <c r="C690" s="37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13"/>
      <c r="P690" s="7"/>
      <c r="Q690" s="13"/>
      <c r="R690" s="8"/>
      <c r="S690" s="8">
        <f t="shared" si="14"/>
        <v>0</v>
      </c>
    </row>
    <row r="691" spans="1:19" ht="12.75" hidden="1">
      <c r="A691" s="39"/>
      <c r="B691" s="12"/>
      <c r="C691" s="37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13"/>
      <c r="P691" s="7"/>
      <c r="Q691" s="13"/>
      <c r="R691" s="8"/>
      <c r="S691" s="8">
        <f t="shared" si="14"/>
        <v>0</v>
      </c>
    </row>
    <row r="692" spans="1:19" ht="12.75" hidden="1">
      <c r="A692" s="39"/>
      <c r="B692" s="12"/>
      <c r="C692" s="37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13"/>
      <c r="P692" s="7"/>
      <c r="Q692" s="13"/>
      <c r="R692" s="8"/>
      <c r="S692" s="8">
        <f t="shared" si="14"/>
        <v>0</v>
      </c>
    </row>
    <row r="693" spans="1:19" ht="12.75" hidden="1">
      <c r="A693" s="39"/>
      <c r="B693" s="12"/>
      <c r="C693" s="37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13"/>
      <c r="P693" s="7"/>
      <c r="Q693" s="13"/>
      <c r="R693" s="8"/>
      <c r="S693" s="8">
        <f t="shared" si="14"/>
        <v>0</v>
      </c>
    </row>
    <row r="694" spans="1:19" ht="12.75" hidden="1">
      <c r="A694" s="39"/>
      <c r="B694" s="12"/>
      <c r="C694" s="37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13"/>
      <c r="P694" s="7"/>
      <c r="Q694" s="13"/>
      <c r="R694" s="8"/>
      <c r="S694" s="8">
        <f t="shared" si="14"/>
        <v>0</v>
      </c>
    </row>
    <row r="695" spans="1:19" ht="12.75" hidden="1">
      <c r="A695" s="39"/>
      <c r="B695" s="12"/>
      <c r="C695" s="37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13"/>
      <c r="P695" s="7"/>
      <c r="Q695" s="13"/>
      <c r="R695" s="8"/>
      <c r="S695" s="8">
        <f t="shared" si="14"/>
        <v>0</v>
      </c>
    </row>
    <row r="696" spans="1:19" ht="12.75" hidden="1">
      <c r="A696" s="39"/>
      <c r="B696" s="12"/>
      <c r="C696" s="37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13"/>
      <c r="P696" s="7"/>
      <c r="Q696" s="13"/>
      <c r="R696" s="8"/>
      <c r="S696" s="8">
        <f t="shared" si="14"/>
        <v>0</v>
      </c>
    </row>
    <row r="697" spans="1:19" ht="12.75" hidden="1">
      <c r="A697" s="39"/>
      <c r="B697" s="12"/>
      <c r="C697" s="37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13"/>
      <c r="P697" s="7"/>
      <c r="Q697" s="13"/>
      <c r="R697" s="8"/>
      <c r="S697" s="8">
        <f t="shared" si="14"/>
        <v>0</v>
      </c>
    </row>
    <row r="698" spans="1:19" ht="12.75" hidden="1">
      <c r="A698" s="39"/>
      <c r="B698" s="12"/>
      <c r="C698" s="37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13"/>
      <c r="P698" s="7"/>
      <c r="Q698" s="13"/>
      <c r="R698" s="8"/>
      <c r="S698" s="8">
        <f t="shared" si="14"/>
        <v>0</v>
      </c>
    </row>
    <row r="699" spans="1:19" ht="12.75" hidden="1">
      <c r="A699" s="39"/>
      <c r="B699" s="12"/>
      <c r="C699" s="37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13"/>
      <c r="P699" s="7"/>
      <c r="Q699" s="13"/>
      <c r="R699" s="8"/>
      <c r="S699" s="8">
        <f t="shared" si="14"/>
        <v>0</v>
      </c>
    </row>
    <row r="700" spans="1:19" ht="12.75" hidden="1">
      <c r="A700" s="39"/>
      <c r="B700" s="12"/>
      <c r="C700" s="37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13"/>
      <c r="P700" s="7"/>
      <c r="Q700" s="13"/>
      <c r="R700" s="8"/>
      <c r="S700" s="8">
        <f t="shared" si="14"/>
        <v>0</v>
      </c>
    </row>
    <row r="701" spans="1:19" ht="12.75" hidden="1">
      <c r="A701" s="39"/>
      <c r="B701" s="12"/>
      <c r="C701" s="37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13"/>
      <c r="P701" s="7"/>
      <c r="Q701" s="13"/>
      <c r="R701" s="8"/>
      <c r="S701" s="8">
        <f t="shared" si="14"/>
        <v>0</v>
      </c>
    </row>
    <row r="702" spans="1:19" ht="12.75" hidden="1">
      <c r="A702" s="39"/>
      <c r="B702" s="12"/>
      <c r="C702" s="37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13"/>
      <c r="P702" s="7"/>
      <c r="Q702" s="13"/>
      <c r="R702" s="8"/>
      <c r="S702" s="8">
        <f t="shared" si="14"/>
        <v>0</v>
      </c>
    </row>
    <row r="703" spans="1:19" ht="12.75" hidden="1">
      <c r="A703" s="39"/>
      <c r="B703" s="12"/>
      <c r="C703" s="37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13"/>
      <c r="P703" s="7"/>
      <c r="Q703" s="13"/>
      <c r="R703" s="8"/>
      <c r="S703" s="8">
        <f t="shared" si="14"/>
        <v>0</v>
      </c>
    </row>
    <row r="704" spans="1:19" ht="12.75" hidden="1">
      <c r="A704" s="39" t="s">
        <v>232</v>
      </c>
      <c r="B704" s="12" t="s">
        <v>233</v>
      </c>
      <c r="C704" s="37" t="s">
        <v>70</v>
      </c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13"/>
      <c r="P704" s="7"/>
      <c r="Q704" s="13"/>
      <c r="R704" s="8"/>
      <c r="S704" s="8">
        <f t="shared" si="14"/>
        <v>0</v>
      </c>
    </row>
    <row r="705" spans="1:19" ht="12.75" hidden="1">
      <c r="A705" s="39"/>
      <c r="B705" s="8" t="s">
        <v>218</v>
      </c>
      <c r="C705" s="37" t="s">
        <v>70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13"/>
      <c r="P705" s="7"/>
      <c r="Q705" s="13"/>
      <c r="R705" s="8"/>
      <c r="S705" s="8">
        <f t="shared" si="14"/>
        <v>0</v>
      </c>
    </row>
    <row r="706" spans="1:19" ht="12.75" hidden="1">
      <c r="A706" s="39"/>
      <c r="B706" s="8" t="s">
        <v>219</v>
      </c>
      <c r="C706" s="37" t="s">
        <v>70</v>
      </c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13"/>
      <c r="P706" s="7"/>
      <c r="Q706" s="13"/>
      <c r="R706" s="8"/>
      <c r="S706" s="8">
        <f t="shared" si="14"/>
        <v>0</v>
      </c>
    </row>
    <row r="707" spans="1:19" ht="12.75" hidden="1">
      <c r="A707" s="39"/>
      <c r="B707" s="8" t="s">
        <v>210</v>
      </c>
      <c r="C707" s="5" t="s">
        <v>211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13"/>
      <c r="P707" s="7"/>
      <c r="Q707" s="13"/>
      <c r="R707" s="8"/>
      <c r="S707" s="8">
        <f t="shared" si="14"/>
        <v>0</v>
      </c>
    </row>
    <row r="708" spans="1:19" ht="12.75" hidden="1">
      <c r="A708" s="39"/>
      <c r="B708" s="8" t="s">
        <v>220</v>
      </c>
      <c r="C708" s="5" t="s">
        <v>83</v>
      </c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13"/>
      <c r="P708" s="7"/>
      <c r="Q708" s="13"/>
      <c r="R708" s="8"/>
      <c r="S708" s="8">
        <f t="shared" si="14"/>
        <v>0</v>
      </c>
    </row>
    <row r="709" spans="1:19" ht="12.75" hidden="1">
      <c r="A709" s="39"/>
      <c r="B709" s="41" t="s">
        <v>221</v>
      </c>
      <c r="C709" s="37" t="s">
        <v>70</v>
      </c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13"/>
      <c r="P709" s="7"/>
      <c r="Q709" s="13"/>
      <c r="R709" s="8"/>
      <c r="S709" s="8">
        <f t="shared" si="14"/>
        <v>0</v>
      </c>
    </row>
    <row r="710" spans="1:19" ht="12.75" hidden="1">
      <c r="A710" s="39"/>
      <c r="B710" s="8" t="s">
        <v>234</v>
      </c>
      <c r="C710" s="5" t="s">
        <v>70</v>
      </c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13"/>
      <c r="P710" s="7"/>
      <c r="Q710" s="13"/>
      <c r="R710" s="8"/>
      <c r="S710" s="8">
        <f t="shared" si="14"/>
        <v>0</v>
      </c>
    </row>
    <row r="711" spans="1:19" ht="12.75" hidden="1">
      <c r="A711" s="39"/>
      <c r="B711" s="12"/>
      <c r="C711" s="37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13"/>
      <c r="P711" s="7"/>
      <c r="Q711" s="13"/>
      <c r="R711" s="8"/>
      <c r="S711" s="8">
        <f t="shared" si="14"/>
        <v>0</v>
      </c>
    </row>
    <row r="712" spans="1:19" ht="12.75" hidden="1">
      <c r="A712" s="39"/>
      <c r="B712" s="12"/>
      <c r="C712" s="37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13"/>
      <c r="P712" s="7"/>
      <c r="Q712" s="13"/>
      <c r="R712" s="8"/>
      <c r="S712" s="8">
        <f t="shared" si="14"/>
        <v>0</v>
      </c>
    </row>
    <row r="713" spans="1:19" ht="12.75" hidden="1">
      <c r="A713" s="39"/>
      <c r="B713" s="12"/>
      <c r="C713" s="37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13"/>
      <c r="P713" s="7"/>
      <c r="Q713" s="13"/>
      <c r="R713" s="8"/>
      <c r="S713" s="8">
        <f t="shared" si="14"/>
        <v>0</v>
      </c>
    </row>
    <row r="714" spans="1:19" ht="12.75" hidden="1">
      <c r="A714" s="39"/>
      <c r="B714" s="12"/>
      <c r="C714" s="37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13"/>
      <c r="P714" s="7"/>
      <c r="Q714" s="13"/>
      <c r="R714" s="8"/>
      <c r="S714" s="8">
        <f t="shared" si="14"/>
        <v>0</v>
      </c>
    </row>
    <row r="715" spans="1:19" ht="12.75" hidden="1">
      <c r="A715" s="39"/>
      <c r="B715" s="12"/>
      <c r="C715" s="37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13"/>
      <c r="P715" s="7"/>
      <c r="Q715" s="13"/>
      <c r="R715" s="8"/>
      <c r="S715" s="8">
        <f t="shared" si="14"/>
        <v>0</v>
      </c>
    </row>
    <row r="716" spans="1:19" ht="12.75" hidden="1">
      <c r="A716" s="39"/>
      <c r="B716" s="12"/>
      <c r="C716" s="37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13"/>
      <c r="P716" s="7"/>
      <c r="Q716" s="13"/>
      <c r="R716" s="8"/>
      <c r="S716" s="8">
        <f t="shared" si="14"/>
        <v>0</v>
      </c>
    </row>
    <row r="717" spans="1:19" ht="12.75" hidden="1">
      <c r="A717" s="39"/>
      <c r="B717" s="12"/>
      <c r="C717" s="37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13"/>
      <c r="P717" s="7"/>
      <c r="Q717" s="13"/>
      <c r="R717" s="8"/>
      <c r="S717" s="8">
        <f t="shared" si="14"/>
        <v>0</v>
      </c>
    </row>
    <row r="718" spans="1:19" ht="12.75" hidden="1">
      <c r="A718" s="39"/>
      <c r="B718" s="12"/>
      <c r="C718" s="37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13"/>
      <c r="P718" s="7"/>
      <c r="Q718" s="13"/>
      <c r="R718" s="8"/>
      <c r="S718" s="8">
        <f t="shared" si="14"/>
        <v>0</v>
      </c>
    </row>
    <row r="719" spans="1:19" ht="12.75" hidden="1">
      <c r="A719" s="39"/>
      <c r="B719" s="12"/>
      <c r="C719" s="37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13"/>
      <c r="P719" s="7"/>
      <c r="Q719" s="13"/>
      <c r="R719" s="8"/>
      <c r="S719" s="8">
        <f t="shared" si="14"/>
        <v>0</v>
      </c>
    </row>
    <row r="720" spans="1:19" ht="12.75" hidden="1">
      <c r="A720" s="39"/>
      <c r="B720" s="12"/>
      <c r="C720" s="37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13"/>
      <c r="P720" s="7"/>
      <c r="Q720" s="13"/>
      <c r="R720" s="8"/>
      <c r="S720" s="8">
        <f t="shared" si="14"/>
        <v>0</v>
      </c>
    </row>
    <row r="721" spans="1:19" ht="12.75" hidden="1">
      <c r="A721" s="39"/>
      <c r="B721" s="12"/>
      <c r="C721" s="37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13"/>
      <c r="P721" s="7"/>
      <c r="Q721" s="13"/>
      <c r="R721" s="8"/>
      <c r="S721" s="8">
        <f t="shared" si="14"/>
        <v>0</v>
      </c>
    </row>
    <row r="722" spans="1:19" ht="12.75" hidden="1">
      <c r="A722" s="39"/>
      <c r="B722" s="12"/>
      <c r="C722" s="37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13"/>
      <c r="P722" s="7"/>
      <c r="Q722" s="13"/>
      <c r="R722" s="8"/>
      <c r="S722" s="8">
        <f t="shared" si="14"/>
        <v>0</v>
      </c>
    </row>
    <row r="723" spans="1:19" ht="12.75" hidden="1">
      <c r="A723" s="39"/>
      <c r="B723" s="12"/>
      <c r="C723" s="37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13"/>
      <c r="P723" s="7"/>
      <c r="Q723" s="13"/>
      <c r="R723" s="8"/>
      <c r="S723" s="8">
        <f aca="true" t="shared" si="15" ref="S723:S786">Q723*R723</f>
        <v>0</v>
      </c>
    </row>
    <row r="724" spans="1:19" ht="12.75" hidden="1">
      <c r="A724" s="39"/>
      <c r="B724" s="12"/>
      <c r="C724" s="37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13"/>
      <c r="P724" s="7"/>
      <c r="Q724" s="13"/>
      <c r="R724" s="8"/>
      <c r="S724" s="8">
        <f t="shared" si="15"/>
        <v>0</v>
      </c>
    </row>
    <row r="725" spans="1:19" ht="12.75">
      <c r="A725" s="39" t="s">
        <v>235</v>
      </c>
      <c r="B725" s="12" t="s">
        <v>236</v>
      </c>
      <c r="C725" s="37" t="s">
        <v>70</v>
      </c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40">
        <f>SUM(O726:O733)</f>
        <v>0.19214</v>
      </c>
      <c r="P725" s="7"/>
      <c r="Q725" s="40">
        <f>SUM(Q726:Q733)</f>
        <v>0.38</v>
      </c>
      <c r="R725" s="8">
        <v>1.048</v>
      </c>
      <c r="S725" s="36">
        <f t="shared" si="15"/>
        <v>0.39824000000000004</v>
      </c>
    </row>
    <row r="726" spans="1:19" ht="12.75" hidden="1">
      <c r="A726" s="3"/>
      <c r="B726" s="8" t="s">
        <v>237</v>
      </c>
      <c r="C726" s="37" t="s">
        <v>70</v>
      </c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13"/>
      <c r="P726" s="7"/>
      <c r="Q726" s="13"/>
      <c r="R726" s="8">
        <v>1.048</v>
      </c>
      <c r="S726" s="8">
        <f t="shared" si="15"/>
        <v>0</v>
      </c>
    </row>
    <row r="727" spans="1:19" ht="12.75" hidden="1">
      <c r="A727" s="3"/>
      <c r="B727" s="8" t="s">
        <v>238</v>
      </c>
      <c r="C727" s="37" t="s">
        <v>70</v>
      </c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13"/>
      <c r="P727" s="7"/>
      <c r="Q727" s="13"/>
      <c r="R727" s="8">
        <v>1.048</v>
      </c>
      <c r="S727" s="8">
        <f t="shared" si="15"/>
        <v>0</v>
      </c>
    </row>
    <row r="728" spans="1:19" ht="12.75" hidden="1">
      <c r="A728" s="3"/>
      <c r="B728" s="8" t="s">
        <v>239</v>
      </c>
      <c r="C728" s="37" t="s">
        <v>70</v>
      </c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13"/>
      <c r="P728" s="7"/>
      <c r="Q728" s="13"/>
      <c r="R728" s="8">
        <v>1.048</v>
      </c>
      <c r="S728" s="8">
        <f t="shared" si="15"/>
        <v>0</v>
      </c>
    </row>
    <row r="729" spans="1:19" ht="12.75">
      <c r="A729" s="3"/>
      <c r="B729" s="15" t="s">
        <v>240</v>
      </c>
      <c r="C729" s="37" t="s">
        <v>70</v>
      </c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38">
        <f>'[1]Листы13-14'!$BN$36</f>
        <v>0.19214</v>
      </c>
      <c r="P729" s="7"/>
      <c r="Q729" s="38">
        <v>0.38</v>
      </c>
      <c r="R729" s="8">
        <v>1.048</v>
      </c>
      <c r="S729" s="36">
        <f t="shared" si="15"/>
        <v>0.39824000000000004</v>
      </c>
    </row>
    <row r="730" spans="1:19" ht="12.75" hidden="1">
      <c r="A730" s="3"/>
      <c r="B730" s="8" t="s">
        <v>241</v>
      </c>
      <c r="C730" s="37" t="s">
        <v>70</v>
      </c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13"/>
      <c r="P730" s="7"/>
      <c r="Q730" s="13"/>
      <c r="R730" s="8">
        <v>1.048</v>
      </c>
      <c r="S730" s="8">
        <f t="shared" si="15"/>
        <v>0</v>
      </c>
    </row>
    <row r="731" spans="1:19" ht="12.75" hidden="1">
      <c r="A731" s="3"/>
      <c r="B731" s="8" t="s">
        <v>242</v>
      </c>
      <c r="C731" s="37" t="s">
        <v>70</v>
      </c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13"/>
      <c r="P731" s="7"/>
      <c r="Q731" s="13"/>
      <c r="R731" s="8">
        <v>1.048</v>
      </c>
      <c r="S731" s="8">
        <f t="shared" si="15"/>
        <v>0</v>
      </c>
    </row>
    <row r="732" spans="1:19" ht="12.75" hidden="1">
      <c r="A732" s="3"/>
      <c r="B732" s="18" t="s">
        <v>243</v>
      </c>
      <c r="C732" s="37" t="s">
        <v>70</v>
      </c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13"/>
      <c r="P732" s="7"/>
      <c r="Q732" s="13"/>
      <c r="R732" s="8">
        <v>1.048</v>
      </c>
      <c r="S732" s="8">
        <f t="shared" si="15"/>
        <v>0</v>
      </c>
    </row>
    <row r="733" spans="1:19" ht="12.75" hidden="1">
      <c r="A733" s="3"/>
      <c r="B733" s="8" t="s">
        <v>244</v>
      </c>
      <c r="C733" s="37" t="s">
        <v>70</v>
      </c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13"/>
      <c r="P733" s="7"/>
      <c r="Q733" s="13"/>
      <c r="R733" s="8">
        <v>1.048</v>
      </c>
      <c r="S733" s="8">
        <f t="shared" si="15"/>
        <v>0</v>
      </c>
    </row>
    <row r="734" spans="1:19" ht="12.75" hidden="1">
      <c r="A734" s="3"/>
      <c r="B734" s="8"/>
      <c r="C734" s="37" t="s">
        <v>70</v>
      </c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13"/>
      <c r="P734" s="7"/>
      <c r="Q734" s="13"/>
      <c r="R734" s="8">
        <v>1.048</v>
      </c>
      <c r="S734" s="8">
        <f t="shared" si="15"/>
        <v>0</v>
      </c>
    </row>
    <row r="735" spans="1:19" ht="12.75" hidden="1">
      <c r="A735" s="3"/>
      <c r="B735" s="8"/>
      <c r="C735" s="37" t="s">
        <v>70</v>
      </c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13"/>
      <c r="P735" s="7"/>
      <c r="Q735" s="13"/>
      <c r="R735" s="8">
        <v>1.048</v>
      </c>
      <c r="S735" s="8">
        <f t="shared" si="15"/>
        <v>0</v>
      </c>
    </row>
    <row r="736" spans="1:19" ht="12.75" hidden="1">
      <c r="A736" s="3"/>
      <c r="B736" s="8"/>
      <c r="C736" s="37" t="s">
        <v>70</v>
      </c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13"/>
      <c r="P736" s="7"/>
      <c r="Q736" s="13"/>
      <c r="R736" s="8">
        <v>1.048</v>
      </c>
      <c r="S736" s="8">
        <f t="shared" si="15"/>
        <v>0</v>
      </c>
    </row>
    <row r="737" spans="1:19" ht="12.75" hidden="1">
      <c r="A737" s="3"/>
      <c r="B737" s="8"/>
      <c r="C737" s="37" t="s">
        <v>70</v>
      </c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13"/>
      <c r="P737" s="7"/>
      <c r="Q737" s="13"/>
      <c r="R737" s="8">
        <v>1.048</v>
      </c>
      <c r="S737" s="8">
        <f t="shared" si="15"/>
        <v>0</v>
      </c>
    </row>
    <row r="738" spans="1:19" ht="12.75" hidden="1">
      <c r="A738" s="3"/>
      <c r="B738" s="8"/>
      <c r="C738" s="37" t="s">
        <v>70</v>
      </c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13"/>
      <c r="P738" s="7"/>
      <c r="Q738" s="13"/>
      <c r="R738" s="8">
        <v>1.048</v>
      </c>
      <c r="S738" s="8">
        <f t="shared" si="15"/>
        <v>0</v>
      </c>
    </row>
    <row r="739" spans="1:19" ht="12.75" hidden="1">
      <c r="A739" s="3"/>
      <c r="B739" s="8"/>
      <c r="C739" s="37" t="s">
        <v>70</v>
      </c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13"/>
      <c r="P739" s="7"/>
      <c r="Q739" s="13"/>
      <c r="R739" s="8">
        <v>1.048</v>
      </c>
      <c r="S739" s="8">
        <f t="shared" si="15"/>
        <v>0</v>
      </c>
    </row>
    <row r="740" spans="1:19" ht="12.75" hidden="1">
      <c r="A740" s="3"/>
      <c r="B740" s="8"/>
      <c r="C740" s="37" t="s">
        <v>70</v>
      </c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13"/>
      <c r="P740" s="7"/>
      <c r="Q740" s="13"/>
      <c r="R740" s="8">
        <v>1.048</v>
      </c>
      <c r="S740" s="8">
        <f t="shared" si="15"/>
        <v>0</v>
      </c>
    </row>
    <row r="741" spans="1:19" ht="12.75" hidden="1">
      <c r="A741" s="3"/>
      <c r="B741" s="8"/>
      <c r="C741" s="37" t="s">
        <v>70</v>
      </c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13"/>
      <c r="P741" s="7"/>
      <c r="Q741" s="13"/>
      <c r="R741" s="8">
        <v>1.048</v>
      </c>
      <c r="S741" s="8">
        <f t="shared" si="15"/>
        <v>0</v>
      </c>
    </row>
    <row r="742" spans="1:19" ht="12.75" hidden="1">
      <c r="A742" s="3"/>
      <c r="B742" s="8"/>
      <c r="C742" s="37" t="s">
        <v>70</v>
      </c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13"/>
      <c r="P742" s="7"/>
      <c r="Q742" s="13"/>
      <c r="R742" s="8">
        <v>1.048</v>
      </c>
      <c r="S742" s="8">
        <f t="shared" si="15"/>
        <v>0</v>
      </c>
    </row>
    <row r="743" spans="1:19" ht="12.75" hidden="1">
      <c r="A743" s="3"/>
      <c r="B743" s="8"/>
      <c r="C743" s="37" t="s">
        <v>70</v>
      </c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13"/>
      <c r="P743" s="7"/>
      <c r="Q743" s="13"/>
      <c r="R743" s="8">
        <v>1.048</v>
      </c>
      <c r="S743" s="8">
        <f t="shared" si="15"/>
        <v>0</v>
      </c>
    </row>
    <row r="744" spans="1:19" ht="12.75" hidden="1">
      <c r="A744" s="3"/>
      <c r="B744" s="8"/>
      <c r="C744" s="37" t="s">
        <v>70</v>
      </c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13"/>
      <c r="P744" s="7"/>
      <c r="Q744" s="13"/>
      <c r="R744" s="8">
        <v>1.048</v>
      </c>
      <c r="S744" s="8">
        <f t="shared" si="15"/>
        <v>0</v>
      </c>
    </row>
    <row r="745" spans="1:19" ht="12.75" hidden="1">
      <c r="A745" s="3"/>
      <c r="B745" s="8"/>
      <c r="C745" s="37" t="s">
        <v>70</v>
      </c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13"/>
      <c r="P745" s="7"/>
      <c r="Q745" s="13"/>
      <c r="R745" s="8">
        <v>1.048</v>
      </c>
      <c r="S745" s="8">
        <f t="shared" si="15"/>
        <v>0</v>
      </c>
    </row>
    <row r="746" spans="1:19" ht="12.75" hidden="1">
      <c r="A746" s="3"/>
      <c r="B746" s="8"/>
      <c r="C746" s="37" t="s">
        <v>70</v>
      </c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13"/>
      <c r="P746" s="7"/>
      <c r="Q746" s="13"/>
      <c r="R746" s="8">
        <v>1.048</v>
      </c>
      <c r="S746" s="8">
        <f t="shared" si="15"/>
        <v>0</v>
      </c>
    </row>
    <row r="747" spans="1:19" ht="12.75" hidden="1">
      <c r="A747" s="3"/>
      <c r="B747" s="8"/>
      <c r="C747" s="37" t="s">
        <v>70</v>
      </c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13"/>
      <c r="P747" s="7"/>
      <c r="Q747" s="13"/>
      <c r="R747" s="8">
        <v>1.048</v>
      </c>
      <c r="S747" s="8">
        <f t="shared" si="15"/>
        <v>0</v>
      </c>
    </row>
    <row r="748" spans="1:19" ht="12.75" hidden="1">
      <c r="A748" s="3"/>
      <c r="B748" s="8"/>
      <c r="C748" s="37" t="s">
        <v>70</v>
      </c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13"/>
      <c r="P748" s="7"/>
      <c r="Q748" s="13"/>
      <c r="R748" s="8">
        <v>1.048</v>
      </c>
      <c r="S748" s="8">
        <f t="shared" si="15"/>
        <v>0</v>
      </c>
    </row>
    <row r="749" spans="1:19" ht="12.75" hidden="1">
      <c r="A749" s="3"/>
      <c r="B749" s="8"/>
      <c r="C749" s="37" t="s">
        <v>70</v>
      </c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13"/>
      <c r="P749" s="7"/>
      <c r="Q749" s="13"/>
      <c r="R749" s="8">
        <v>1.048</v>
      </c>
      <c r="S749" s="8">
        <f t="shared" si="15"/>
        <v>0</v>
      </c>
    </row>
    <row r="750" spans="1:19" ht="12.75" hidden="1">
      <c r="A750" s="3"/>
      <c r="B750" s="8"/>
      <c r="C750" s="37" t="s">
        <v>70</v>
      </c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13"/>
      <c r="P750" s="7"/>
      <c r="Q750" s="13"/>
      <c r="R750" s="8">
        <v>1.048</v>
      </c>
      <c r="S750" s="8">
        <f t="shared" si="15"/>
        <v>0</v>
      </c>
    </row>
    <row r="751" spans="1:19" ht="12.75" hidden="1">
      <c r="A751" s="3"/>
      <c r="B751" s="8"/>
      <c r="C751" s="37" t="s">
        <v>70</v>
      </c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13"/>
      <c r="P751" s="7"/>
      <c r="Q751" s="13"/>
      <c r="R751" s="8">
        <v>1.048</v>
      </c>
      <c r="S751" s="8">
        <f t="shared" si="15"/>
        <v>0</v>
      </c>
    </row>
    <row r="752" spans="1:19" ht="12.75" hidden="1">
      <c r="A752" s="3"/>
      <c r="B752" s="8"/>
      <c r="C752" s="37" t="s">
        <v>70</v>
      </c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13"/>
      <c r="P752" s="7"/>
      <c r="Q752" s="13"/>
      <c r="R752" s="8">
        <v>1.048</v>
      </c>
      <c r="S752" s="8">
        <f t="shared" si="15"/>
        <v>0</v>
      </c>
    </row>
    <row r="753" spans="1:19" ht="12.75" hidden="1">
      <c r="A753" s="3"/>
      <c r="B753" s="8"/>
      <c r="C753" s="37" t="s">
        <v>70</v>
      </c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13"/>
      <c r="P753" s="7"/>
      <c r="Q753" s="13"/>
      <c r="R753" s="8">
        <v>1.048</v>
      </c>
      <c r="S753" s="8">
        <f t="shared" si="15"/>
        <v>0</v>
      </c>
    </row>
    <row r="754" spans="1:19" ht="12.75" hidden="1">
      <c r="A754" s="3"/>
      <c r="B754" s="8"/>
      <c r="C754" s="37" t="s">
        <v>70</v>
      </c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13"/>
      <c r="P754" s="7"/>
      <c r="Q754" s="13"/>
      <c r="R754" s="8">
        <v>1.048</v>
      </c>
      <c r="S754" s="8">
        <f t="shared" si="15"/>
        <v>0</v>
      </c>
    </row>
    <row r="755" spans="1:19" ht="12.75" hidden="1">
      <c r="A755" s="3"/>
      <c r="B755" s="8"/>
      <c r="C755" s="37" t="s">
        <v>70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13"/>
      <c r="P755" s="7"/>
      <c r="Q755" s="13"/>
      <c r="R755" s="8">
        <v>1.048</v>
      </c>
      <c r="S755" s="8">
        <f t="shared" si="15"/>
        <v>0</v>
      </c>
    </row>
    <row r="756" spans="1:19" ht="12.75" hidden="1">
      <c r="A756" s="3"/>
      <c r="B756" s="8"/>
      <c r="C756" s="37" t="s">
        <v>70</v>
      </c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13"/>
      <c r="P756" s="7"/>
      <c r="Q756" s="13"/>
      <c r="R756" s="8">
        <v>1.048</v>
      </c>
      <c r="S756" s="8">
        <f t="shared" si="15"/>
        <v>0</v>
      </c>
    </row>
    <row r="757" spans="1:19" ht="12.75" hidden="1">
      <c r="A757" s="3"/>
      <c r="B757" s="8"/>
      <c r="C757" s="37" t="s">
        <v>70</v>
      </c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13"/>
      <c r="P757" s="7"/>
      <c r="Q757" s="13"/>
      <c r="R757" s="8">
        <v>1.048</v>
      </c>
      <c r="S757" s="8">
        <f t="shared" si="15"/>
        <v>0</v>
      </c>
    </row>
    <row r="758" spans="1:19" ht="12.75">
      <c r="A758" s="39" t="s">
        <v>245</v>
      </c>
      <c r="B758" s="12" t="s">
        <v>246</v>
      </c>
      <c r="C758" s="37" t="s">
        <v>70</v>
      </c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38">
        <f>SUM(O759:O762)</f>
        <v>6.819999999999999</v>
      </c>
      <c r="P758" s="7"/>
      <c r="Q758" s="38">
        <f>SUM(Q759:Q762)</f>
        <v>14.11</v>
      </c>
      <c r="R758" s="8">
        <v>1.048</v>
      </c>
      <c r="S758" s="36">
        <f t="shared" si="15"/>
        <v>14.78728</v>
      </c>
    </row>
    <row r="759" spans="1:19" ht="12.75">
      <c r="A759" s="3"/>
      <c r="B759" s="8" t="s">
        <v>247</v>
      </c>
      <c r="C759" s="37" t="s">
        <v>70</v>
      </c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38">
        <f>'[5]Спецодежда_Инженер'!$M$17</f>
        <v>6.819999999999999</v>
      </c>
      <c r="P759" s="7"/>
      <c r="Q759" s="38">
        <f>'[5]Спецодежда_Инженер'!$M$17</f>
        <v>6.819999999999999</v>
      </c>
      <c r="R759" s="8">
        <v>1.048</v>
      </c>
      <c r="S759" s="36">
        <f t="shared" si="15"/>
        <v>7.14736</v>
      </c>
    </row>
    <row r="760" spans="1:19" ht="12.75">
      <c r="A760" s="3"/>
      <c r="B760" s="8" t="s">
        <v>248</v>
      </c>
      <c r="C760" s="37" t="s">
        <v>70</v>
      </c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3"/>
      <c r="P760" s="7"/>
      <c r="Q760" s="13">
        <v>7.29</v>
      </c>
      <c r="R760" s="8">
        <v>1.048</v>
      </c>
      <c r="S760" s="36">
        <f t="shared" si="15"/>
        <v>7.63992</v>
      </c>
    </row>
    <row r="761" spans="1:19" ht="12.75">
      <c r="A761" s="3"/>
      <c r="B761" s="8" t="s">
        <v>249</v>
      </c>
      <c r="C761" s="37" t="s">
        <v>70</v>
      </c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13"/>
      <c r="P761" s="7"/>
      <c r="Q761" s="13"/>
      <c r="R761" s="8"/>
      <c r="S761" s="8">
        <f t="shared" si="15"/>
        <v>0</v>
      </c>
    </row>
    <row r="762" spans="1:19" ht="12.75">
      <c r="A762" s="3"/>
      <c r="B762" s="8" t="s">
        <v>250</v>
      </c>
      <c r="C762" s="37" t="s">
        <v>70</v>
      </c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13"/>
      <c r="P762" s="7"/>
      <c r="Q762" s="13"/>
      <c r="R762" s="8"/>
      <c r="S762" s="8">
        <f t="shared" si="15"/>
        <v>0</v>
      </c>
    </row>
    <row r="763" spans="1:19" ht="12.75" hidden="1">
      <c r="A763" s="3"/>
      <c r="B763" s="8"/>
      <c r="C763" s="37" t="s">
        <v>70</v>
      </c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13"/>
      <c r="P763" s="7"/>
      <c r="Q763" s="13"/>
      <c r="R763" s="8"/>
      <c r="S763" s="8">
        <f t="shared" si="15"/>
        <v>0</v>
      </c>
    </row>
    <row r="764" spans="1:19" ht="12.75" hidden="1">
      <c r="A764" s="3"/>
      <c r="B764" s="8"/>
      <c r="C764" s="37" t="s">
        <v>70</v>
      </c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13"/>
      <c r="P764" s="7"/>
      <c r="Q764" s="13"/>
      <c r="R764" s="8"/>
      <c r="S764" s="8">
        <f t="shared" si="15"/>
        <v>0</v>
      </c>
    </row>
    <row r="765" spans="1:19" ht="12.75" hidden="1">
      <c r="A765" s="3"/>
      <c r="B765" s="8"/>
      <c r="C765" s="37" t="s">
        <v>70</v>
      </c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13"/>
      <c r="P765" s="7"/>
      <c r="Q765" s="13"/>
      <c r="R765" s="8"/>
      <c r="S765" s="8">
        <f t="shared" si="15"/>
        <v>0</v>
      </c>
    </row>
    <row r="766" spans="1:19" ht="12.75" hidden="1">
      <c r="A766" s="3"/>
      <c r="B766" s="8"/>
      <c r="C766" s="37" t="s">
        <v>70</v>
      </c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13"/>
      <c r="P766" s="7"/>
      <c r="Q766" s="13"/>
      <c r="R766" s="8"/>
      <c r="S766" s="8">
        <f t="shared" si="15"/>
        <v>0</v>
      </c>
    </row>
    <row r="767" spans="1:19" ht="12.75" hidden="1">
      <c r="A767" s="3"/>
      <c r="B767" s="8"/>
      <c r="C767" s="37" t="s">
        <v>70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13"/>
      <c r="P767" s="7"/>
      <c r="Q767" s="13"/>
      <c r="R767" s="8"/>
      <c r="S767" s="8">
        <f t="shared" si="15"/>
        <v>0</v>
      </c>
    </row>
    <row r="768" spans="1:19" ht="12.75" hidden="1">
      <c r="A768" s="3"/>
      <c r="B768" s="8"/>
      <c r="C768" s="37" t="s">
        <v>70</v>
      </c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13"/>
      <c r="P768" s="7"/>
      <c r="Q768" s="13"/>
      <c r="R768" s="8"/>
      <c r="S768" s="8">
        <f t="shared" si="15"/>
        <v>0</v>
      </c>
    </row>
    <row r="769" spans="1:19" ht="12.75" hidden="1">
      <c r="A769" s="3"/>
      <c r="B769" s="8"/>
      <c r="C769" s="37" t="s">
        <v>70</v>
      </c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13"/>
      <c r="P769" s="7"/>
      <c r="Q769" s="13"/>
      <c r="R769" s="8"/>
      <c r="S769" s="8">
        <f t="shared" si="15"/>
        <v>0</v>
      </c>
    </row>
    <row r="770" spans="1:19" ht="12.75" hidden="1">
      <c r="A770" s="3"/>
      <c r="B770" s="8"/>
      <c r="C770" s="37" t="s">
        <v>70</v>
      </c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13"/>
      <c r="P770" s="7"/>
      <c r="Q770" s="13"/>
      <c r="R770" s="8"/>
      <c r="S770" s="8">
        <f t="shared" si="15"/>
        <v>0</v>
      </c>
    </row>
    <row r="771" spans="1:19" ht="12.75" hidden="1">
      <c r="A771" s="3"/>
      <c r="B771" s="8"/>
      <c r="C771" s="37" t="s">
        <v>70</v>
      </c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13"/>
      <c r="P771" s="7"/>
      <c r="Q771" s="13"/>
      <c r="R771" s="8"/>
      <c r="S771" s="8">
        <f t="shared" si="15"/>
        <v>0</v>
      </c>
    </row>
    <row r="772" spans="1:19" ht="12.75" hidden="1">
      <c r="A772" s="3"/>
      <c r="B772" s="8"/>
      <c r="C772" s="37" t="s">
        <v>70</v>
      </c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13"/>
      <c r="P772" s="7"/>
      <c r="Q772" s="13"/>
      <c r="R772" s="8"/>
      <c r="S772" s="8">
        <f t="shared" si="15"/>
        <v>0</v>
      </c>
    </row>
    <row r="773" spans="1:19" ht="12.75">
      <c r="A773" s="39" t="s">
        <v>251</v>
      </c>
      <c r="B773" s="12" t="s">
        <v>252</v>
      </c>
      <c r="C773" s="37" t="s">
        <v>70</v>
      </c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13"/>
      <c r="P773" s="7"/>
      <c r="Q773" s="13"/>
      <c r="R773" s="8"/>
      <c r="S773" s="8">
        <f t="shared" si="15"/>
        <v>0</v>
      </c>
    </row>
    <row r="774" spans="1:19" ht="12.75" hidden="1">
      <c r="A774" s="3"/>
      <c r="B774" s="8"/>
      <c r="C774" s="37" t="s">
        <v>70</v>
      </c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13"/>
      <c r="P774" s="7"/>
      <c r="Q774" s="13"/>
      <c r="R774" s="8"/>
      <c r="S774" s="8">
        <f t="shared" si="15"/>
        <v>0</v>
      </c>
    </row>
    <row r="775" spans="1:19" ht="12.75" hidden="1">
      <c r="A775" s="3"/>
      <c r="B775" s="8"/>
      <c r="C775" s="37" t="s">
        <v>70</v>
      </c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13"/>
      <c r="P775" s="7"/>
      <c r="Q775" s="13"/>
      <c r="R775" s="8"/>
      <c r="S775" s="8">
        <f t="shared" si="15"/>
        <v>0</v>
      </c>
    </row>
    <row r="776" spans="1:19" ht="12.75" hidden="1">
      <c r="A776" s="3"/>
      <c r="B776" s="8"/>
      <c r="C776" s="37" t="s">
        <v>70</v>
      </c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13"/>
      <c r="P776" s="7"/>
      <c r="Q776" s="13"/>
      <c r="R776" s="8"/>
      <c r="S776" s="8">
        <f t="shared" si="15"/>
        <v>0</v>
      </c>
    </row>
    <row r="777" spans="1:19" ht="12.75" hidden="1">
      <c r="A777" s="3"/>
      <c r="B777" s="8"/>
      <c r="C777" s="37" t="s">
        <v>70</v>
      </c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13"/>
      <c r="P777" s="7"/>
      <c r="Q777" s="13"/>
      <c r="R777" s="8"/>
      <c r="S777" s="8">
        <f t="shared" si="15"/>
        <v>0</v>
      </c>
    </row>
    <row r="778" spans="1:19" ht="12.75" hidden="1">
      <c r="A778" s="3"/>
      <c r="B778" s="8"/>
      <c r="C778" s="37" t="s">
        <v>70</v>
      </c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13"/>
      <c r="P778" s="7"/>
      <c r="Q778" s="13"/>
      <c r="R778" s="8"/>
      <c r="S778" s="8">
        <f t="shared" si="15"/>
        <v>0</v>
      </c>
    </row>
    <row r="779" spans="1:19" ht="12.75" hidden="1">
      <c r="A779" s="3"/>
      <c r="B779" s="8"/>
      <c r="C779" s="37" t="s">
        <v>70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13"/>
      <c r="P779" s="7"/>
      <c r="Q779" s="13"/>
      <c r="R779" s="8"/>
      <c r="S779" s="8">
        <f t="shared" si="15"/>
        <v>0</v>
      </c>
    </row>
    <row r="780" spans="1:19" ht="12.75" hidden="1">
      <c r="A780" s="3"/>
      <c r="B780" s="8"/>
      <c r="C780" s="37" t="s">
        <v>70</v>
      </c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13"/>
      <c r="P780" s="7"/>
      <c r="Q780" s="13"/>
      <c r="R780" s="8"/>
      <c r="S780" s="8">
        <f t="shared" si="15"/>
        <v>0</v>
      </c>
    </row>
    <row r="781" spans="1:19" ht="12.75" hidden="1">
      <c r="A781" s="3"/>
      <c r="B781" s="8"/>
      <c r="C781" s="37" t="s">
        <v>70</v>
      </c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13"/>
      <c r="P781" s="7"/>
      <c r="Q781" s="13"/>
      <c r="R781" s="8"/>
      <c r="S781" s="8">
        <f t="shared" si="15"/>
        <v>0</v>
      </c>
    </row>
    <row r="782" spans="1:19" ht="12.75" hidden="1">
      <c r="A782" s="3"/>
      <c r="B782" s="8"/>
      <c r="C782" s="37" t="s">
        <v>70</v>
      </c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13"/>
      <c r="P782" s="7"/>
      <c r="Q782" s="13"/>
      <c r="R782" s="8"/>
      <c r="S782" s="8">
        <f t="shared" si="15"/>
        <v>0</v>
      </c>
    </row>
    <row r="783" spans="1:19" ht="12.75" hidden="1">
      <c r="A783" s="3"/>
      <c r="B783" s="8"/>
      <c r="C783" s="37" t="s">
        <v>70</v>
      </c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13"/>
      <c r="P783" s="7"/>
      <c r="Q783" s="13"/>
      <c r="R783" s="8"/>
      <c r="S783" s="8">
        <f t="shared" si="15"/>
        <v>0</v>
      </c>
    </row>
    <row r="784" spans="1:19" ht="12.75">
      <c r="A784" s="39" t="s">
        <v>253</v>
      </c>
      <c r="B784" s="12" t="s">
        <v>254</v>
      </c>
      <c r="C784" s="37" t="s">
        <v>70</v>
      </c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13"/>
      <c r="P784" s="7"/>
      <c r="Q784" s="13"/>
      <c r="R784" s="8"/>
      <c r="S784" s="8">
        <f t="shared" si="15"/>
        <v>0</v>
      </c>
    </row>
    <row r="785" spans="1:19" ht="12.75" hidden="1">
      <c r="A785" s="3"/>
      <c r="B785" s="8"/>
      <c r="C785" s="5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13"/>
      <c r="P785" s="7"/>
      <c r="Q785" s="13"/>
      <c r="R785" s="8"/>
      <c r="S785" s="8">
        <f t="shared" si="15"/>
        <v>0</v>
      </c>
    </row>
    <row r="786" spans="1:19" ht="12.75" hidden="1">
      <c r="A786" s="3"/>
      <c r="B786" s="8"/>
      <c r="C786" s="5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13"/>
      <c r="P786" s="7"/>
      <c r="Q786" s="13"/>
      <c r="R786" s="8"/>
      <c r="S786" s="8">
        <f t="shared" si="15"/>
        <v>0</v>
      </c>
    </row>
    <row r="787" spans="1:19" ht="12.75" hidden="1">
      <c r="A787" s="3"/>
      <c r="B787" s="8"/>
      <c r="C787" s="5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13"/>
      <c r="P787" s="7"/>
      <c r="Q787" s="13"/>
      <c r="R787" s="8"/>
      <c r="S787" s="8">
        <f aca="true" t="shared" si="16" ref="S787:S803">Q787*R787</f>
        <v>0</v>
      </c>
    </row>
    <row r="788" spans="1:19" ht="12.75" hidden="1">
      <c r="A788" s="3"/>
      <c r="B788" s="8"/>
      <c r="C788" s="5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13"/>
      <c r="P788" s="7"/>
      <c r="Q788" s="13"/>
      <c r="R788" s="8"/>
      <c r="S788" s="8">
        <f t="shared" si="16"/>
        <v>0</v>
      </c>
    </row>
    <row r="789" spans="1:19" ht="12.75" hidden="1">
      <c r="A789" s="3"/>
      <c r="B789" s="8"/>
      <c r="C789" s="5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13"/>
      <c r="P789" s="7"/>
      <c r="Q789" s="13"/>
      <c r="R789" s="8"/>
      <c r="S789" s="8">
        <f t="shared" si="16"/>
        <v>0</v>
      </c>
    </row>
    <row r="790" spans="1:19" ht="12.75" hidden="1">
      <c r="A790" s="3"/>
      <c r="B790" s="8"/>
      <c r="C790" s="5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13"/>
      <c r="P790" s="7"/>
      <c r="Q790" s="13"/>
      <c r="R790" s="8"/>
      <c r="S790" s="8">
        <f t="shared" si="16"/>
        <v>0</v>
      </c>
    </row>
    <row r="791" spans="1:19" ht="12.75" hidden="1">
      <c r="A791" s="3"/>
      <c r="B791" s="8"/>
      <c r="C791" s="5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13"/>
      <c r="P791" s="7"/>
      <c r="Q791" s="13"/>
      <c r="R791" s="8"/>
      <c r="S791" s="8">
        <f t="shared" si="16"/>
        <v>0</v>
      </c>
    </row>
    <row r="792" spans="1:19" ht="12.75">
      <c r="A792" s="39" t="s">
        <v>255</v>
      </c>
      <c r="B792" s="12" t="s">
        <v>256</v>
      </c>
      <c r="C792" s="37" t="s">
        <v>70</v>
      </c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40">
        <f>SUM(O793:O805)</f>
        <v>10.071</v>
      </c>
      <c r="P792" s="7"/>
      <c r="Q792" s="40">
        <f>SUM(Q793:Q805)</f>
        <v>10.071</v>
      </c>
      <c r="R792" s="8">
        <v>1.048</v>
      </c>
      <c r="S792" s="36">
        <f t="shared" si="16"/>
        <v>10.554408</v>
      </c>
    </row>
    <row r="793" spans="1:19" ht="12.75" hidden="1">
      <c r="A793" s="14"/>
      <c r="B793" s="18" t="s">
        <v>257</v>
      </c>
      <c r="C793" s="37" t="s">
        <v>70</v>
      </c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13"/>
      <c r="P793" s="7"/>
      <c r="Q793" s="13"/>
      <c r="R793" s="8">
        <v>1.048</v>
      </c>
      <c r="S793" s="8">
        <f t="shared" si="16"/>
        <v>0</v>
      </c>
    </row>
    <row r="794" spans="1:19" ht="12.75" hidden="1">
      <c r="A794" s="14"/>
      <c r="B794" s="18" t="s">
        <v>258</v>
      </c>
      <c r="C794" s="37" t="s">
        <v>70</v>
      </c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13"/>
      <c r="P794" s="7"/>
      <c r="Q794" s="13"/>
      <c r="R794" s="8">
        <v>1.048</v>
      </c>
      <c r="S794" s="8">
        <f t="shared" si="16"/>
        <v>0</v>
      </c>
    </row>
    <row r="795" spans="1:19" ht="12.75" hidden="1">
      <c r="A795" s="14"/>
      <c r="B795" s="15" t="s">
        <v>259</v>
      </c>
      <c r="C795" s="37" t="s">
        <v>70</v>
      </c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13"/>
      <c r="P795" s="7"/>
      <c r="Q795" s="13"/>
      <c r="R795" s="8">
        <v>1.048</v>
      </c>
      <c r="S795" s="8">
        <f t="shared" si="16"/>
        <v>0</v>
      </c>
    </row>
    <row r="796" spans="1:19" ht="12.75" hidden="1">
      <c r="A796" s="14"/>
      <c r="B796" s="18" t="s">
        <v>260</v>
      </c>
      <c r="C796" s="37" t="s">
        <v>70</v>
      </c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13"/>
      <c r="P796" s="7"/>
      <c r="Q796" s="13"/>
      <c r="R796" s="8">
        <v>1.048</v>
      </c>
      <c r="S796" s="8">
        <f t="shared" si="16"/>
        <v>0</v>
      </c>
    </row>
    <row r="797" spans="1:19" ht="12.75">
      <c r="A797" s="14"/>
      <c r="B797" s="18" t="s">
        <v>261</v>
      </c>
      <c r="C797" s="37" t="s">
        <v>70</v>
      </c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40">
        <f>'[1]Листы13-14'!$BN$31</f>
        <v>6</v>
      </c>
      <c r="P797" s="7"/>
      <c r="Q797" s="40">
        <f>'[1]Листы13-14'!$BN$31</f>
        <v>6</v>
      </c>
      <c r="R797" s="8">
        <v>1.048</v>
      </c>
      <c r="S797" s="36">
        <f t="shared" si="16"/>
        <v>6.288</v>
      </c>
    </row>
    <row r="798" spans="1:19" ht="12.75" hidden="1">
      <c r="A798" s="14"/>
      <c r="B798" s="18" t="s">
        <v>262</v>
      </c>
      <c r="C798" s="37" t="s">
        <v>70</v>
      </c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13"/>
      <c r="P798" s="7"/>
      <c r="Q798" s="13"/>
      <c r="R798" s="8">
        <v>1.048</v>
      </c>
      <c r="S798" s="8">
        <f t="shared" si="16"/>
        <v>0</v>
      </c>
    </row>
    <row r="799" spans="1:19" ht="12.75">
      <c r="A799" s="14"/>
      <c r="B799" s="18" t="s">
        <v>263</v>
      </c>
      <c r="C799" s="37" t="s">
        <v>70</v>
      </c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40">
        <f>'[1]Листы13-14'!$BN$51</f>
        <v>1.471</v>
      </c>
      <c r="P799" s="7"/>
      <c r="Q799" s="40">
        <f>'[1]Листы13-14'!$BN$51</f>
        <v>1.471</v>
      </c>
      <c r="R799" s="8">
        <v>1.048</v>
      </c>
      <c r="S799" s="36">
        <f t="shared" si="16"/>
        <v>1.541608</v>
      </c>
    </row>
    <row r="800" spans="1:19" ht="12.75" hidden="1">
      <c r="A800" s="14"/>
      <c r="B800" s="15" t="s">
        <v>264</v>
      </c>
      <c r="C800" s="37" t="s">
        <v>70</v>
      </c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13"/>
      <c r="P800" s="7"/>
      <c r="Q800" s="13"/>
      <c r="R800" s="8">
        <v>1.048</v>
      </c>
      <c r="S800" s="8">
        <f t="shared" si="16"/>
        <v>0</v>
      </c>
    </row>
    <row r="801" spans="1:19" ht="12.75" hidden="1">
      <c r="A801" s="14"/>
      <c r="B801" s="15" t="s">
        <v>265</v>
      </c>
      <c r="C801" s="37" t="s">
        <v>70</v>
      </c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13"/>
      <c r="P801" s="7"/>
      <c r="Q801" s="13"/>
      <c r="R801" s="8">
        <v>1.048</v>
      </c>
      <c r="S801" s="8">
        <f t="shared" si="16"/>
        <v>0</v>
      </c>
    </row>
    <row r="802" spans="1:19" ht="12.75">
      <c r="A802" s="14"/>
      <c r="B802" s="15" t="s">
        <v>266</v>
      </c>
      <c r="C802" s="37" t="s">
        <v>70</v>
      </c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13">
        <f>'[1]Листы13-14'!$BN$44</f>
        <v>2.6</v>
      </c>
      <c r="P802" s="7"/>
      <c r="Q802" s="13">
        <v>2.6</v>
      </c>
      <c r="R802" s="8">
        <v>1.048</v>
      </c>
      <c r="S802" s="36">
        <f t="shared" si="16"/>
        <v>2.7248</v>
      </c>
    </row>
    <row r="803" spans="1:19" ht="12.75">
      <c r="A803" s="14"/>
      <c r="B803" s="15"/>
      <c r="C803" s="37" t="s">
        <v>70</v>
      </c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13"/>
      <c r="P803" s="7"/>
      <c r="Q803" s="13"/>
      <c r="R803" s="8"/>
      <c r="S803" s="8">
        <f t="shared" si="16"/>
        <v>0</v>
      </c>
    </row>
    <row r="804" spans="1:19" ht="12.75" hidden="1">
      <c r="A804" s="14"/>
      <c r="B804" s="15"/>
      <c r="C804" s="37" t="s">
        <v>70</v>
      </c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13"/>
      <c r="P804" s="7"/>
      <c r="Q804" s="13"/>
      <c r="R804" s="8"/>
      <c r="S804" s="8"/>
    </row>
    <row r="805" spans="1:19" ht="12.75" hidden="1">
      <c r="A805" s="14"/>
      <c r="B805" s="15"/>
      <c r="C805" s="37" t="s">
        <v>70</v>
      </c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13"/>
      <c r="P805" s="7"/>
      <c r="Q805" s="13"/>
      <c r="R805" s="8"/>
      <c r="S805" s="8"/>
    </row>
    <row r="806" spans="1:19" ht="12.75" hidden="1">
      <c r="A806" s="14"/>
      <c r="B806" s="15"/>
      <c r="C806" s="37" t="s">
        <v>70</v>
      </c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13"/>
      <c r="P806" s="7"/>
      <c r="Q806" s="13"/>
      <c r="R806" s="8"/>
      <c r="S806" s="8"/>
    </row>
    <row r="807" spans="1:19" ht="12.75" hidden="1">
      <c r="A807" s="14"/>
      <c r="B807" s="15"/>
      <c r="C807" s="37" t="s">
        <v>70</v>
      </c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13"/>
      <c r="P807" s="7"/>
      <c r="Q807" s="13"/>
      <c r="R807" s="8"/>
      <c r="S807" s="8"/>
    </row>
    <row r="808" spans="1:19" ht="12.75" hidden="1">
      <c r="A808" s="14"/>
      <c r="B808" s="15"/>
      <c r="C808" s="37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13"/>
      <c r="P808" s="7"/>
      <c r="Q808" s="13"/>
      <c r="R808" s="8"/>
      <c r="S808" s="8"/>
    </row>
    <row r="809" spans="1:19" ht="12.75" hidden="1">
      <c r="A809" s="14"/>
      <c r="B809" s="15"/>
      <c r="C809" s="37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13"/>
      <c r="P809" s="7"/>
      <c r="Q809" s="13"/>
      <c r="R809" s="8"/>
      <c r="S809" s="8"/>
    </row>
    <row r="810" spans="1:19" ht="12.75" hidden="1">
      <c r="A810" s="14"/>
      <c r="B810" s="15"/>
      <c r="C810" s="37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13"/>
      <c r="P810" s="7"/>
      <c r="Q810" s="13"/>
      <c r="R810" s="8"/>
      <c r="S810" s="8"/>
    </row>
    <row r="811" spans="1:19" ht="12.75" hidden="1">
      <c r="A811" s="14"/>
      <c r="B811" s="15"/>
      <c r="C811" s="37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13"/>
      <c r="P811" s="7"/>
      <c r="Q811" s="13"/>
      <c r="R811" s="8"/>
      <c r="S811" s="8"/>
    </row>
    <row r="812" spans="1:19" ht="12.75" hidden="1">
      <c r="A812" s="14"/>
      <c r="B812" s="15"/>
      <c r="C812" s="37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13"/>
      <c r="P812" s="7"/>
      <c r="Q812" s="13"/>
      <c r="R812" s="8"/>
      <c r="S812" s="8"/>
    </row>
    <row r="813" spans="1:19" ht="12.75" hidden="1">
      <c r="A813" s="14"/>
      <c r="B813" s="15"/>
      <c r="C813" s="37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13"/>
      <c r="P813" s="7"/>
      <c r="Q813" s="13"/>
      <c r="R813" s="8"/>
      <c r="S813" s="8"/>
    </row>
    <row r="814" spans="1:19" ht="12.75" hidden="1">
      <c r="A814" s="14"/>
      <c r="B814" s="15"/>
      <c r="C814" s="37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13"/>
      <c r="P814" s="7"/>
      <c r="Q814" s="13"/>
      <c r="R814" s="8"/>
      <c r="S814" s="8"/>
    </row>
    <row r="815" spans="1:19" ht="12.75" hidden="1">
      <c r="A815" s="14"/>
      <c r="B815" s="15"/>
      <c r="C815" s="37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13"/>
      <c r="P815" s="7"/>
      <c r="Q815" s="13"/>
      <c r="R815" s="8"/>
      <c r="S815" s="8"/>
    </row>
    <row r="816" spans="1:19" ht="12.75" hidden="1">
      <c r="A816" s="14"/>
      <c r="B816" s="15"/>
      <c r="C816" s="37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13"/>
      <c r="P816" s="7"/>
      <c r="Q816" s="13"/>
      <c r="R816" s="8"/>
      <c r="S816" s="8"/>
    </row>
    <row r="817" spans="1:19" ht="12.75" hidden="1">
      <c r="A817" s="14"/>
      <c r="B817" s="15"/>
      <c r="C817" s="37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13"/>
      <c r="P817" s="7"/>
      <c r="Q817" s="13"/>
      <c r="R817" s="8"/>
      <c r="S817" s="8"/>
    </row>
    <row r="818" spans="1:19" ht="12.75" hidden="1">
      <c r="A818" s="14"/>
      <c r="B818" s="15"/>
      <c r="C818" s="37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13"/>
      <c r="P818" s="7"/>
      <c r="Q818" s="13"/>
      <c r="R818" s="8"/>
      <c r="S818" s="8"/>
    </row>
    <row r="819" spans="1:19" ht="12.75" hidden="1">
      <c r="A819" s="14"/>
      <c r="B819" s="15"/>
      <c r="C819" s="37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13"/>
      <c r="P819" s="7"/>
      <c r="Q819" s="13"/>
      <c r="R819" s="8"/>
      <c r="S819" s="8"/>
    </row>
    <row r="820" spans="1:19" ht="12.75" hidden="1">
      <c r="A820" s="14"/>
      <c r="B820" s="15"/>
      <c r="C820" s="37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13"/>
      <c r="P820" s="7"/>
      <c r="Q820" s="13"/>
      <c r="R820" s="8"/>
      <c r="S820" s="8"/>
    </row>
    <row r="821" spans="1:19" ht="12.75" hidden="1">
      <c r="A821" s="14"/>
      <c r="B821" s="15"/>
      <c r="C821" s="37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13"/>
      <c r="P821" s="7"/>
      <c r="Q821" s="13"/>
      <c r="R821" s="8"/>
      <c r="S821" s="8"/>
    </row>
    <row r="822" spans="1:19" ht="12.75" hidden="1">
      <c r="A822" s="14"/>
      <c r="B822" s="15"/>
      <c r="C822" s="37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13"/>
      <c r="P822" s="7"/>
      <c r="Q822" s="13"/>
      <c r="R822" s="8"/>
      <c r="S822" s="8"/>
    </row>
    <row r="823" spans="1:19" ht="12.75" hidden="1">
      <c r="A823" s="14"/>
      <c r="B823" s="15"/>
      <c r="C823" s="37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13"/>
      <c r="P823" s="7"/>
      <c r="Q823" s="13"/>
      <c r="R823" s="8"/>
      <c r="S823" s="8"/>
    </row>
    <row r="824" spans="1:19" ht="12.75" hidden="1">
      <c r="A824" s="14"/>
      <c r="B824" s="15"/>
      <c r="C824" s="37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13"/>
      <c r="P824" s="7"/>
      <c r="Q824" s="13"/>
      <c r="R824" s="8"/>
      <c r="S824" s="8"/>
    </row>
    <row r="825" spans="1:19" ht="12.75" hidden="1">
      <c r="A825" s="14"/>
      <c r="B825" s="15"/>
      <c r="C825" s="37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13"/>
      <c r="P825" s="7"/>
      <c r="Q825" s="13"/>
      <c r="R825" s="8"/>
      <c r="S825" s="8"/>
    </row>
    <row r="826" spans="1:19" ht="12.75" hidden="1">
      <c r="A826" s="14"/>
      <c r="B826" s="15"/>
      <c r="C826" s="37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13"/>
      <c r="P826" s="7"/>
      <c r="Q826" s="13"/>
      <c r="R826" s="8"/>
      <c r="S826" s="8"/>
    </row>
    <row r="827" spans="1:19" ht="12.75" hidden="1">
      <c r="A827" s="14"/>
      <c r="B827" s="15"/>
      <c r="C827" s="37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13"/>
      <c r="P827" s="7"/>
      <c r="Q827" s="13"/>
      <c r="R827" s="8"/>
      <c r="S827" s="8"/>
    </row>
    <row r="828" spans="1:19" ht="12.75" hidden="1">
      <c r="A828" s="14"/>
      <c r="B828" s="15"/>
      <c r="C828" s="37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13"/>
      <c r="P828" s="7"/>
      <c r="Q828" s="13"/>
      <c r="R828" s="8"/>
      <c r="S828" s="8"/>
    </row>
    <row r="829" spans="1:19" ht="12.75" hidden="1">
      <c r="A829" s="14"/>
      <c r="B829" s="15"/>
      <c r="C829" s="37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13"/>
      <c r="P829" s="7"/>
      <c r="Q829" s="13"/>
      <c r="R829" s="8"/>
      <c r="S829" s="8"/>
    </row>
    <row r="830" spans="1:19" ht="12.75" hidden="1">
      <c r="A830" s="14"/>
      <c r="B830" s="15"/>
      <c r="C830" s="37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13"/>
      <c r="P830" s="7"/>
      <c r="Q830" s="13"/>
      <c r="R830" s="8"/>
      <c r="S830" s="8"/>
    </row>
    <row r="831" spans="1:19" ht="12.75" hidden="1">
      <c r="A831" s="14"/>
      <c r="B831" s="15"/>
      <c r="C831" s="37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13"/>
      <c r="P831" s="7"/>
      <c r="Q831" s="13"/>
      <c r="R831" s="8"/>
      <c r="S831" s="8"/>
    </row>
    <row r="832" spans="1:19" ht="12.75" hidden="1">
      <c r="A832" s="14"/>
      <c r="B832" s="15"/>
      <c r="C832" s="37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13"/>
      <c r="P832" s="7"/>
      <c r="Q832" s="13"/>
      <c r="R832" s="8"/>
      <c r="S832" s="8"/>
    </row>
    <row r="833" spans="1:19" ht="12.75" hidden="1">
      <c r="A833" s="14"/>
      <c r="B833" s="15"/>
      <c r="C833" s="37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13"/>
      <c r="P833" s="7"/>
      <c r="Q833" s="13"/>
      <c r="R833" s="8"/>
      <c r="S833" s="8"/>
    </row>
    <row r="834" spans="1:19" ht="12.75" hidden="1">
      <c r="A834" s="14"/>
      <c r="B834" s="15"/>
      <c r="C834" s="37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13"/>
      <c r="P834" s="7"/>
      <c r="Q834" s="13"/>
      <c r="R834" s="8"/>
      <c r="S834" s="8"/>
    </row>
    <row r="835" spans="1:19" ht="12.75" hidden="1">
      <c r="A835" s="14"/>
      <c r="B835" s="15"/>
      <c r="C835" s="37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13"/>
      <c r="P835" s="7"/>
      <c r="Q835" s="13"/>
      <c r="R835" s="8"/>
      <c r="S835" s="8"/>
    </row>
    <row r="836" spans="1:19" ht="12.75" hidden="1">
      <c r="A836" s="14"/>
      <c r="B836" s="15"/>
      <c r="C836" s="37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13"/>
      <c r="P836" s="7"/>
      <c r="Q836" s="13"/>
      <c r="R836" s="8"/>
      <c r="S836" s="8"/>
    </row>
    <row r="837" spans="1:19" ht="12.75" hidden="1">
      <c r="A837" s="14"/>
      <c r="B837" s="15"/>
      <c r="C837" s="37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13"/>
      <c r="P837" s="7"/>
      <c r="Q837" s="13"/>
      <c r="R837" s="8"/>
      <c r="S837" s="8"/>
    </row>
    <row r="838" spans="1:19" ht="12.75" hidden="1">
      <c r="A838" s="14"/>
      <c r="B838" s="15"/>
      <c r="C838" s="37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13"/>
      <c r="P838" s="7"/>
      <c r="Q838" s="13"/>
      <c r="R838" s="8"/>
      <c r="S838" s="8"/>
    </row>
    <row r="839" spans="1:19" ht="12.75" hidden="1">
      <c r="A839" s="14"/>
      <c r="B839" s="15"/>
      <c r="C839" s="37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13"/>
      <c r="P839" s="7"/>
      <c r="Q839" s="13"/>
      <c r="R839" s="8"/>
      <c r="S839" s="8"/>
    </row>
    <row r="840" spans="1:19" ht="12.75" hidden="1">
      <c r="A840" s="14"/>
      <c r="B840" s="15"/>
      <c r="C840" s="37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13"/>
      <c r="P840" s="7"/>
      <c r="Q840" s="13"/>
      <c r="R840" s="8"/>
      <c r="S840" s="8"/>
    </row>
    <row r="841" spans="1:19" ht="12.75" hidden="1">
      <c r="A841" s="14"/>
      <c r="B841" s="15"/>
      <c r="C841" s="37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13"/>
      <c r="P841" s="7"/>
      <c r="Q841" s="13"/>
      <c r="R841" s="8"/>
      <c r="S841" s="8"/>
    </row>
    <row r="842" spans="1:19" ht="12.75" hidden="1">
      <c r="A842" s="14"/>
      <c r="B842" s="15"/>
      <c r="C842" s="37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13"/>
      <c r="P842" s="7"/>
      <c r="Q842" s="13"/>
      <c r="R842" s="8"/>
      <c r="S842" s="8"/>
    </row>
    <row r="843" spans="1:19" ht="12.75" hidden="1">
      <c r="A843" s="14"/>
      <c r="B843" s="15"/>
      <c r="C843" s="37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13"/>
      <c r="P843" s="7"/>
      <c r="Q843" s="13"/>
      <c r="R843" s="8"/>
      <c r="S843" s="8"/>
    </row>
    <row r="844" spans="1:19" ht="12.75" hidden="1">
      <c r="A844" s="14"/>
      <c r="B844" s="15"/>
      <c r="C844" s="37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13"/>
      <c r="P844" s="7"/>
      <c r="Q844" s="13"/>
      <c r="R844" s="8"/>
      <c r="S844" s="8"/>
    </row>
    <row r="845" spans="1:19" ht="12.75" hidden="1">
      <c r="A845" s="14"/>
      <c r="B845" s="15"/>
      <c r="C845" s="37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13"/>
      <c r="P845" s="7"/>
      <c r="Q845" s="13"/>
      <c r="R845" s="8"/>
      <c r="S845" s="8"/>
    </row>
    <row r="846" spans="1:19" ht="12.75" hidden="1">
      <c r="A846" s="14"/>
      <c r="B846" s="15"/>
      <c r="C846" s="37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13"/>
      <c r="P846" s="7"/>
      <c r="Q846" s="13"/>
      <c r="R846" s="8"/>
      <c r="S846" s="8"/>
    </row>
    <row r="847" spans="1:19" ht="12.75" hidden="1">
      <c r="A847" s="14"/>
      <c r="B847" s="15"/>
      <c r="C847" s="37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13"/>
      <c r="P847" s="7"/>
      <c r="Q847" s="13"/>
      <c r="R847" s="8"/>
      <c r="S847" s="8"/>
    </row>
    <row r="848" spans="1:19" ht="12.75" hidden="1">
      <c r="A848" s="14"/>
      <c r="B848" s="15"/>
      <c r="C848" s="37" t="s">
        <v>70</v>
      </c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13"/>
      <c r="P848" s="7"/>
      <c r="Q848" s="13"/>
      <c r="R848" s="8"/>
      <c r="S848" s="8"/>
    </row>
    <row r="849" spans="1:19" ht="12.75" hidden="1">
      <c r="A849" s="14"/>
      <c r="B849" s="15"/>
      <c r="C849" s="37" t="s">
        <v>70</v>
      </c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13"/>
      <c r="P849" s="7"/>
      <c r="Q849" s="13"/>
      <c r="R849" s="8"/>
      <c r="S849" s="8"/>
    </row>
    <row r="850" spans="1:19" ht="12.75" hidden="1">
      <c r="A850" s="14"/>
      <c r="B850" s="15"/>
      <c r="C850" s="37" t="s">
        <v>70</v>
      </c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13"/>
      <c r="P850" s="7"/>
      <c r="Q850" s="13"/>
      <c r="R850" s="8"/>
      <c r="S850" s="8"/>
    </row>
    <row r="851" spans="1:19" ht="12.75" hidden="1">
      <c r="A851" s="14"/>
      <c r="B851" s="15"/>
      <c r="C851" s="37" t="s">
        <v>70</v>
      </c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13"/>
      <c r="P851" s="7"/>
      <c r="Q851" s="13"/>
      <c r="R851" s="8"/>
      <c r="S851" s="8"/>
    </row>
    <row r="852" spans="1:19" s="44" customFormat="1" ht="23.25" thickBot="1">
      <c r="A852" s="52" t="s">
        <v>267</v>
      </c>
      <c r="B852" s="53" t="s">
        <v>268</v>
      </c>
      <c r="C852" s="54" t="s">
        <v>70</v>
      </c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6"/>
      <c r="P852" s="57"/>
      <c r="Q852" s="56"/>
      <c r="R852" s="12"/>
      <c r="S852" s="12"/>
    </row>
    <row r="853" spans="1:19" s="44" customFormat="1" ht="12" thickBot="1">
      <c r="A853" s="58" t="s">
        <v>269</v>
      </c>
      <c r="B853" s="59" t="s">
        <v>270</v>
      </c>
      <c r="C853" s="60" t="s">
        <v>70</v>
      </c>
      <c r="D853" s="59">
        <f aca="true" t="shared" si="17" ref="D853:P853">D68+D76+D82+D287+D298+D308+D339+D462+D493+D529+D535+D541+D565+D574+D580+D600+D640+D646+D664+D680+D704+D725+D758+D773+D784+D792-D852</f>
        <v>0</v>
      </c>
      <c r="E853" s="59">
        <f t="shared" si="17"/>
        <v>0</v>
      </c>
      <c r="F853" s="59">
        <f t="shared" si="17"/>
        <v>0</v>
      </c>
      <c r="G853" s="59">
        <f t="shared" si="17"/>
        <v>0</v>
      </c>
      <c r="H853" s="59">
        <f t="shared" si="17"/>
        <v>0</v>
      </c>
      <c r="I853" s="59">
        <f t="shared" si="17"/>
        <v>0</v>
      </c>
      <c r="J853" s="59">
        <f t="shared" si="17"/>
        <v>0</v>
      </c>
      <c r="K853" s="59">
        <f t="shared" si="17"/>
        <v>0</v>
      </c>
      <c r="L853" s="59">
        <f t="shared" si="17"/>
        <v>0</v>
      </c>
      <c r="M853" s="59">
        <f t="shared" si="17"/>
        <v>0</v>
      </c>
      <c r="N853" s="59">
        <f t="shared" si="17"/>
        <v>0</v>
      </c>
      <c r="O853" s="61">
        <f>O68+O76+O82+O287+O298+O308+O339+O462+O493+O529+O535+O541+O565+O574+O580+O600+O640+O646+O664+O680+O704+O725+O758+O773+O784+O792-O852</f>
        <v>2243.7731400000002</v>
      </c>
      <c r="P853" s="62">
        <f t="shared" si="17"/>
        <v>0</v>
      </c>
      <c r="Q853" s="61">
        <f>Q68+Q76+Q82+Q287+Q298+Q308+Q339+Q462+Q493+Q529+Q535+Q541+Q565+Q574+Q580+Q600+Q640+Q646+Q664+Q680+Q704+Q725+Q758+Q773+Q784+Q792-Q852</f>
        <v>2025.5171595539994</v>
      </c>
      <c r="R853" s="12"/>
      <c r="S853" s="63">
        <f>S68+S76+S82+S287+S298+S308+S339+S462+S493+S529+S535+S541+S565+S574+S580+S600+S640+S646+S664+S680+S704+S725+S758+S773+S784+S792-S852</f>
        <v>2076.4133276125913</v>
      </c>
    </row>
    <row r="854" spans="1:19" s="44" customFormat="1" ht="12.75">
      <c r="A854" s="32" t="s">
        <v>271</v>
      </c>
      <c r="B854" s="33" t="s">
        <v>272</v>
      </c>
      <c r="C854" s="34" t="s">
        <v>70</v>
      </c>
      <c r="D854" s="33">
        <f aca="true" t="shared" si="18" ref="D854:P854">D855+D859+D862+D865</f>
        <v>0</v>
      </c>
      <c r="E854" s="33">
        <f t="shared" si="18"/>
        <v>0</v>
      </c>
      <c r="F854" s="33">
        <f t="shared" si="18"/>
        <v>0</v>
      </c>
      <c r="G854" s="33">
        <f t="shared" si="18"/>
        <v>0</v>
      </c>
      <c r="H854" s="33">
        <f t="shared" si="18"/>
        <v>0</v>
      </c>
      <c r="I854" s="33">
        <f t="shared" si="18"/>
        <v>0</v>
      </c>
      <c r="J854" s="33">
        <f t="shared" si="18"/>
        <v>0</v>
      </c>
      <c r="K854" s="33">
        <f t="shared" si="18"/>
        <v>0</v>
      </c>
      <c r="L854" s="33">
        <f t="shared" si="18"/>
        <v>0</v>
      </c>
      <c r="M854" s="33">
        <f t="shared" si="18"/>
        <v>0</v>
      </c>
      <c r="N854" s="33">
        <f t="shared" si="18"/>
        <v>0</v>
      </c>
      <c r="O854" s="64">
        <f t="shared" si="18"/>
        <v>12.09</v>
      </c>
      <c r="P854" s="65">
        <f t="shared" si="18"/>
        <v>0</v>
      </c>
      <c r="Q854" s="64"/>
      <c r="R854" s="12"/>
      <c r="S854" s="12"/>
    </row>
    <row r="855" spans="1:19" ht="12.75" hidden="1">
      <c r="A855" s="25"/>
      <c r="B855" s="66" t="s">
        <v>273</v>
      </c>
      <c r="C855" s="27" t="s">
        <v>70</v>
      </c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13"/>
      <c r="P855" s="7"/>
      <c r="Q855" s="13"/>
      <c r="R855" s="8"/>
      <c r="S855" s="8"/>
    </row>
    <row r="856" spans="1:19" ht="12.75" hidden="1">
      <c r="A856" s="25"/>
      <c r="B856" s="66"/>
      <c r="C856" s="27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13"/>
      <c r="P856" s="7"/>
      <c r="Q856" s="13"/>
      <c r="R856" s="8"/>
      <c r="S856" s="8"/>
    </row>
    <row r="857" spans="1:19" ht="12.75" hidden="1">
      <c r="A857" s="25"/>
      <c r="B857" s="66"/>
      <c r="C857" s="27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13"/>
      <c r="P857" s="7"/>
      <c r="Q857" s="13"/>
      <c r="R857" s="8"/>
      <c r="S857" s="8"/>
    </row>
    <row r="858" spans="1:19" ht="12.75" hidden="1">
      <c r="A858" s="25"/>
      <c r="B858" s="66"/>
      <c r="C858" s="27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13"/>
      <c r="P858" s="7"/>
      <c r="Q858" s="13"/>
      <c r="R858" s="8"/>
      <c r="S858" s="8"/>
    </row>
    <row r="859" spans="1:19" ht="12.75">
      <c r="A859" s="25"/>
      <c r="B859" s="66" t="s">
        <v>274</v>
      </c>
      <c r="C859" s="27" t="s">
        <v>70</v>
      </c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40">
        <f>'[1]Листы13-14'!$BN$65</f>
        <v>11.5</v>
      </c>
      <c r="P859" s="7"/>
      <c r="Q859" s="40"/>
      <c r="R859" s="8"/>
      <c r="S859" s="8"/>
    </row>
    <row r="860" spans="1:19" ht="12.75" hidden="1">
      <c r="A860" s="25"/>
      <c r="B860" s="66"/>
      <c r="C860" s="27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13"/>
      <c r="P860" s="7"/>
      <c r="Q860" s="13"/>
      <c r="R860" s="8"/>
      <c r="S860" s="8"/>
    </row>
    <row r="861" spans="1:19" ht="12.75" hidden="1">
      <c r="A861" s="25"/>
      <c r="B861" s="66"/>
      <c r="C861" s="27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13"/>
      <c r="P861" s="7"/>
      <c r="Q861" s="13"/>
      <c r="R861" s="8"/>
      <c r="S861" s="8"/>
    </row>
    <row r="862" spans="1:19" ht="12.75" hidden="1">
      <c r="A862" s="25"/>
      <c r="B862" s="66" t="s">
        <v>275</v>
      </c>
      <c r="C862" s="27" t="s">
        <v>70</v>
      </c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3"/>
      <c r="P862" s="7"/>
      <c r="Q862" s="13"/>
      <c r="R862" s="8"/>
      <c r="S862" s="8"/>
    </row>
    <row r="863" spans="1:19" ht="12.75" hidden="1">
      <c r="A863" s="25"/>
      <c r="B863" s="66"/>
      <c r="C863" s="27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13"/>
      <c r="P863" s="7"/>
      <c r="Q863" s="13"/>
      <c r="R863" s="8"/>
      <c r="S863" s="8"/>
    </row>
    <row r="864" spans="1:19" ht="12.75" hidden="1">
      <c r="A864" s="25"/>
      <c r="B864" s="66"/>
      <c r="C864" s="27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13"/>
      <c r="P864" s="7"/>
      <c r="Q864" s="13"/>
      <c r="R864" s="8"/>
      <c r="S864" s="8"/>
    </row>
    <row r="865" spans="1:19" ht="12.75">
      <c r="A865" s="25"/>
      <c r="B865" s="66" t="s">
        <v>276</v>
      </c>
      <c r="C865" s="27" t="s">
        <v>70</v>
      </c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13">
        <f>'[1]Листы13-14'!$BN$63</f>
        <v>0.59</v>
      </c>
      <c r="P865" s="7"/>
      <c r="Q865" s="13"/>
      <c r="R865" s="8"/>
      <c r="S865" s="8"/>
    </row>
    <row r="866" spans="1:19" ht="12.75" hidden="1">
      <c r="A866" s="25"/>
      <c r="B866" s="66"/>
      <c r="C866" s="34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13"/>
      <c r="P866" s="7"/>
      <c r="Q866" s="13"/>
      <c r="R866" s="8"/>
      <c r="S866" s="8"/>
    </row>
    <row r="867" spans="1:19" ht="12.75" hidden="1">
      <c r="A867" s="25"/>
      <c r="B867" s="66"/>
      <c r="C867" s="34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13"/>
      <c r="P867" s="7"/>
      <c r="Q867" s="13"/>
      <c r="R867" s="8"/>
      <c r="S867" s="8"/>
    </row>
    <row r="868" spans="1:19" ht="12.75" hidden="1">
      <c r="A868" s="25"/>
      <c r="B868" s="66"/>
      <c r="C868" s="34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13"/>
      <c r="P868" s="7"/>
      <c r="Q868" s="13"/>
      <c r="R868" s="8"/>
      <c r="S868" s="8"/>
    </row>
    <row r="869" spans="1:19" ht="12.75" hidden="1">
      <c r="A869" s="25"/>
      <c r="B869" s="66"/>
      <c r="C869" s="34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13"/>
      <c r="P869" s="7"/>
      <c r="Q869" s="13"/>
      <c r="R869" s="8"/>
      <c r="S869" s="8"/>
    </row>
    <row r="870" spans="1:19" ht="12.75" hidden="1">
      <c r="A870" s="25"/>
      <c r="B870" s="66"/>
      <c r="C870" s="34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13"/>
      <c r="P870" s="7"/>
      <c r="Q870" s="13"/>
      <c r="R870" s="8"/>
      <c r="S870" s="8"/>
    </row>
    <row r="871" spans="1:19" ht="12.75" hidden="1">
      <c r="A871" s="25"/>
      <c r="B871" s="66"/>
      <c r="C871" s="34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13"/>
      <c r="P871" s="7"/>
      <c r="Q871" s="13"/>
      <c r="R871" s="8"/>
      <c r="S871" s="8"/>
    </row>
    <row r="872" spans="1:19" ht="12.75" hidden="1">
      <c r="A872" s="25"/>
      <c r="B872" s="66"/>
      <c r="C872" s="34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13"/>
      <c r="P872" s="7"/>
      <c r="Q872" s="13"/>
      <c r="R872" s="8"/>
      <c r="S872" s="8"/>
    </row>
    <row r="873" spans="1:19" ht="12.75" hidden="1">
      <c r="A873" s="25"/>
      <c r="B873" s="66"/>
      <c r="C873" s="34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13"/>
      <c r="P873" s="7"/>
      <c r="Q873" s="13"/>
      <c r="R873" s="8"/>
      <c r="S873" s="8"/>
    </row>
    <row r="874" spans="1:19" ht="12.75" hidden="1">
      <c r="A874" s="25"/>
      <c r="B874" s="66"/>
      <c r="C874" s="34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13"/>
      <c r="P874" s="7"/>
      <c r="Q874" s="13"/>
      <c r="R874" s="8"/>
      <c r="S874" s="8"/>
    </row>
    <row r="875" spans="1:19" ht="12.75">
      <c r="A875" s="32" t="s">
        <v>277</v>
      </c>
      <c r="B875" s="67" t="s">
        <v>278</v>
      </c>
      <c r="C875" s="34" t="s">
        <v>70</v>
      </c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13"/>
      <c r="P875" s="7"/>
      <c r="Q875" s="13"/>
      <c r="R875" s="8"/>
      <c r="S875" s="8"/>
    </row>
    <row r="876" spans="1:19" ht="12.75" hidden="1">
      <c r="A876" s="32"/>
      <c r="B876" s="67"/>
      <c r="C876" s="34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13"/>
      <c r="P876" s="7"/>
      <c r="Q876" s="13"/>
      <c r="R876" s="8"/>
      <c r="S876" s="8"/>
    </row>
    <row r="877" spans="1:19" ht="12.75" hidden="1">
      <c r="A877" s="32"/>
      <c r="B877" s="67"/>
      <c r="C877" s="34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13"/>
      <c r="P877" s="7"/>
      <c r="Q877" s="13"/>
      <c r="R877" s="8"/>
      <c r="S877" s="8"/>
    </row>
    <row r="878" spans="1:19" ht="12.75" hidden="1">
      <c r="A878" s="32"/>
      <c r="B878" s="67"/>
      <c r="C878" s="34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13"/>
      <c r="P878" s="7"/>
      <c r="Q878" s="13"/>
      <c r="R878" s="8"/>
      <c r="S878" s="8"/>
    </row>
    <row r="879" spans="1:19" ht="12.75" hidden="1">
      <c r="A879" s="32"/>
      <c r="B879" s="67"/>
      <c r="C879" s="34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13"/>
      <c r="P879" s="7"/>
      <c r="Q879" s="13"/>
      <c r="R879" s="8"/>
      <c r="S879" s="8"/>
    </row>
    <row r="880" spans="1:19" ht="12.75" hidden="1">
      <c r="A880" s="32"/>
      <c r="B880" s="67"/>
      <c r="C880" s="34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13"/>
      <c r="P880" s="7"/>
      <c r="Q880" s="13"/>
      <c r="R880" s="8"/>
      <c r="S880" s="8"/>
    </row>
    <row r="881" spans="1:19" ht="12.75">
      <c r="A881" s="32" t="s">
        <v>279</v>
      </c>
      <c r="B881" s="33" t="s">
        <v>280</v>
      </c>
      <c r="C881" s="34" t="s">
        <v>70</v>
      </c>
      <c r="D881" s="8"/>
      <c r="E881" s="8"/>
      <c r="F881" s="8"/>
      <c r="G881" s="12">
        <f>SUM(G882:G895)</f>
        <v>0</v>
      </c>
      <c r="H881" s="8"/>
      <c r="I881" s="8"/>
      <c r="J881" s="8"/>
      <c r="K881" s="8"/>
      <c r="L881" s="8"/>
      <c r="M881" s="8"/>
      <c r="N881" s="8"/>
      <c r="O881" s="40">
        <f>SUM(O882:O883)</f>
        <v>7.4</v>
      </c>
      <c r="P881" s="7"/>
      <c r="Q881" s="40">
        <f>SUM(Q882:Q883)</f>
        <v>4.9</v>
      </c>
      <c r="R881" s="8"/>
      <c r="S881" s="36">
        <f>SUM(S882:S883)</f>
        <v>4.9</v>
      </c>
    </row>
    <row r="882" spans="1:19" ht="12.75">
      <c r="A882" s="25"/>
      <c r="B882" s="66" t="s">
        <v>281</v>
      </c>
      <c r="C882" s="27" t="s">
        <v>70</v>
      </c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40">
        <f>'[1]Листы13-14'!$BN$50</f>
        <v>4.9</v>
      </c>
      <c r="P882" s="7"/>
      <c r="Q882" s="40">
        <f>'[1]Листы13-14'!$BN$50</f>
        <v>4.9</v>
      </c>
      <c r="R882" s="8"/>
      <c r="S882" s="36">
        <f>'[1]Листы13-14'!$BN$50</f>
        <v>4.9</v>
      </c>
    </row>
    <row r="883" spans="1:19" ht="12" thickBot="1">
      <c r="A883" s="25"/>
      <c r="B883" s="66" t="s">
        <v>282</v>
      </c>
      <c r="C883" s="27" t="s">
        <v>70</v>
      </c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40">
        <f>'[1]Листы13-14'!$BN$72</f>
        <v>2.5</v>
      </c>
      <c r="P883" s="7"/>
      <c r="Q883" s="40"/>
      <c r="R883" s="8"/>
      <c r="S883" s="8"/>
    </row>
    <row r="884" spans="1:19" ht="12" hidden="1" thickBot="1">
      <c r="A884" s="25"/>
      <c r="B884" s="33"/>
      <c r="C884" s="34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13"/>
      <c r="P884" s="7"/>
      <c r="Q884" s="13"/>
      <c r="R884" s="8"/>
      <c r="S884" s="8"/>
    </row>
    <row r="885" spans="1:19" ht="12" hidden="1" thickBot="1">
      <c r="A885" s="25"/>
      <c r="B885" s="33"/>
      <c r="C885" s="34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13"/>
      <c r="P885" s="7"/>
      <c r="Q885" s="13"/>
      <c r="R885" s="8"/>
      <c r="S885" s="8"/>
    </row>
    <row r="886" spans="1:19" ht="12" hidden="1" thickBot="1">
      <c r="A886" s="25"/>
      <c r="B886" s="33"/>
      <c r="C886" s="34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13"/>
      <c r="P886" s="7"/>
      <c r="Q886" s="13"/>
      <c r="R886" s="8"/>
      <c r="S886" s="8"/>
    </row>
    <row r="887" spans="1:19" ht="12" hidden="1" thickBot="1">
      <c r="A887" s="25"/>
      <c r="B887" s="33"/>
      <c r="C887" s="34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13"/>
      <c r="P887" s="7"/>
      <c r="Q887" s="13"/>
      <c r="R887" s="8"/>
      <c r="S887" s="8"/>
    </row>
    <row r="888" spans="1:19" ht="12" hidden="1" thickBot="1">
      <c r="A888" s="25"/>
      <c r="B888" s="33"/>
      <c r="C888" s="34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13"/>
      <c r="P888" s="7"/>
      <c r="Q888" s="13"/>
      <c r="R888" s="8"/>
      <c r="S888" s="8"/>
    </row>
    <row r="889" spans="1:19" ht="12" hidden="1" thickBot="1">
      <c r="A889" s="25"/>
      <c r="B889" s="33"/>
      <c r="C889" s="34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13"/>
      <c r="P889" s="7"/>
      <c r="Q889" s="13"/>
      <c r="R889" s="8"/>
      <c r="S889" s="8"/>
    </row>
    <row r="890" spans="1:19" ht="12" hidden="1" thickBot="1">
      <c r="A890" s="25"/>
      <c r="B890" s="33"/>
      <c r="C890" s="34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13"/>
      <c r="P890" s="7"/>
      <c r="Q890" s="13"/>
      <c r="R890" s="8"/>
      <c r="S890" s="8"/>
    </row>
    <row r="891" spans="1:19" ht="12" hidden="1" thickBot="1">
      <c r="A891" s="25"/>
      <c r="B891" s="33"/>
      <c r="C891" s="34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13"/>
      <c r="P891" s="7"/>
      <c r="Q891" s="13"/>
      <c r="R891" s="8"/>
      <c r="S891" s="8"/>
    </row>
    <row r="892" spans="1:19" ht="12" hidden="1" thickBot="1">
      <c r="A892" s="3"/>
      <c r="B892" s="12"/>
      <c r="C892" s="37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13"/>
      <c r="P892" s="7"/>
      <c r="Q892" s="13"/>
      <c r="R892" s="8"/>
      <c r="S892" s="8"/>
    </row>
    <row r="893" spans="1:19" ht="12" hidden="1" thickBot="1">
      <c r="A893" s="3"/>
      <c r="B893" s="12"/>
      <c r="C893" s="37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13"/>
      <c r="P893" s="7"/>
      <c r="Q893" s="13"/>
      <c r="R893" s="8"/>
      <c r="S893" s="8"/>
    </row>
    <row r="894" spans="1:19" ht="12" hidden="1" thickBot="1">
      <c r="A894" s="32"/>
      <c r="B894" s="68"/>
      <c r="C894" s="34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13"/>
      <c r="P894" s="7"/>
      <c r="Q894" s="13"/>
      <c r="R894" s="8"/>
      <c r="S894" s="8"/>
    </row>
    <row r="895" spans="1:19" ht="12" hidden="1" thickBot="1">
      <c r="A895" s="39"/>
      <c r="B895" s="69"/>
      <c r="C895" s="37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13"/>
      <c r="P895" s="7"/>
      <c r="Q895" s="13"/>
      <c r="R895" s="8"/>
      <c r="S895" s="8"/>
    </row>
    <row r="896" spans="1:19" ht="12" hidden="1" thickBot="1">
      <c r="A896" s="52"/>
      <c r="B896" s="53"/>
      <c r="C896" s="5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70"/>
      <c r="P896" s="71"/>
      <c r="Q896" s="70"/>
      <c r="R896" s="8"/>
      <c r="S896" s="8"/>
    </row>
    <row r="897" spans="1:19" s="44" customFormat="1" ht="22.5">
      <c r="A897" s="72" t="s">
        <v>283</v>
      </c>
      <c r="B897" s="73" t="s">
        <v>284</v>
      </c>
      <c r="C897" s="74" t="s">
        <v>70</v>
      </c>
      <c r="D897" s="75">
        <f aca="true" t="shared" si="19" ref="D897:P897">D853+D881</f>
        <v>0</v>
      </c>
      <c r="E897" s="75">
        <f t="shared" si="19"/>
        <v>0</v>
      </c>
      <c r="F897" s="75">
        <f t="shared" si="19"/>
        <v>0</v>
      </c>
      <c r="G897" s="75">
        <f t="shared" si="19"/>
        <v>0</v>
      </c>
      <c r="H897" s="75">
        <f t="shared" si="19"/>
        <v>0</v>
      </c>
      <c r="I897" s="75">
        <f t="shared" si="19"/>
        <v>0</v>
      </c>
      <c r="J897" s="75">
        <f t="shared" si="19"/>
        <v>0</v>
      </c>
      <c r="K897" s="75">
        <f t="shared" si="19"/>
        <v>0</v>
      </c>
      <c r="L897" s="75">
        <f t="shared" si="19"/>
        <v>0</v>
      </c>
      <c r="M897" s="75">
        <f t="shared" si="19"/>
        <v>0</v>
      </c>
      <c r="N897" s="75">
        <f t="shared" si="19"/>
        <v>0</v>
      </c>
      <c r="O897" s="76">
        <f>O853+O881</f>
        <v>2251.1731400000003</v>
      </c>
      <c r="P897" s="77">
        <f t="shared" si="19"/>
        <v>0</v>
      </c>
      <c r="Q897" s="76">
        <f>Q853+Q881</f>
        <v>2030.4171595539995</v>
      </c>
      <c r="R897" s="12"/>
      <c r="S897" s="63">
        <f>S853+S881</f>
        <v>2081.3133276125914</v>
      </c>
    </row>
    <row r="898" spans="1:19" s="44" customFormat="1" ht="12" thickBot="1">
      <c r="A898" s="78" t="s">
        <v>285</v>
      </c>
      <c r="B898" s="79" t="s">
        <v>286</v>
      </c>
      <c r="C898" s="80" t="s">
        <v>70</v>
      </c>
      <c r="D898" s="81">
        <f aca="true" t="shared" si="20" ref="D898:P898">D853+D854+D881-D875</f>
        <v>0</v>
      </c>
      <c r="E898" s="81">
        <f t="shared" si="20"/>
        <v>0</v>
      </c>
      <c r="F898" s="81">
        <f t="shared" si="20"/>
        <v>0</v>
      </c>
      <c r="G898" s="81">
        <f>G853+G854+G881-G875</f>
        <v>0</v>
      </c>
      <c r="H898" s="81">
        <f t="shared" si="20"/>
        <v>0</v>
      </c>
      <c r="I898" s="81">
        <f t="shared" si="20"/>
        <v>0</v>
      </c>
      <c r="J898" s="81">
        <f t="shared" si="20"/>
        <v>0</v>
      </c>
      <c r="K898" s="81">
        <f t="shared" si="20"/>
        <v>0</v>
      </c>
      <c r="L898" s="81">
        <f t="shared" si="20"/>
        <v>0</v>
      </c>
      <c r="M898" s="81">
        <f t="shared" si="20"/>
        <v>0</v>
      </c>
      <c r="N898" s="81">
        <f t="shared" si="20"/>
        <v>0</v>
      </c>
      <c r="O898" s="82">
        <f>O853+O854+O881-O875</f>
        <v>2263.2631400000005</v>
      </c>
      <c r="P898" s="83">
        <f t="shared" si="20"/>
        <v>0</v>
      </c>
      <c r="Q898" s="82">
        <f>Q853+Q854+Q881-Q875</f>
        <v>2030.4171595539995</v>
      </c>
      <c r="R898" s="84">
        <f>'[1]Листы13-14'!$BN$76-O898</f>
        <v>0</v>
      </c>
      <c r="S898" s="63">
        <f>S853+S854+S881-S875</f>
        <v>2081.3133276125914</v>
      </c>
    </row>
    <row r="899" spans="1:19" ht="12" hidden="1" thickBot="1">
      <c r="A899" s="32" t="s">
        <v>287</v>
      </c>
      <c r="B899" s="68" t="s">
        <v>288</v>
      </c>
      <c r="C899" s="34" t="s">
        <v>70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9"/>
      <c r="P899" s="30"/>
      <c r="Q899" s="29"/>
      <c r="R899" s="8"/>
      <c r="S899" s="36"/>
    </row>
    <row r="900" spans="1:19" ht="12" hidden="1" thickBot="1">
      <c r="A900" s="39" t="s">
        <v>289</v>
      </c>
      <c r="B900" s="69" t="s">
        <v>290</v>
      </c>
      <c r="C900" s="34" t="s">
        <v>70</v>
      </c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13"/>
      <c r="P900" s="7"/>
      <c r="Q900" s="13"/>
      <c r="R900" s="8"/>
      <c r="S900" s="36"/>
    </row>
    <row r="901" spans="1:19" ht="12" hidden="1" thickBot="1">
      <c r="A901" s="39"/>
      <c r="B901" s="69"/>
      <c r="C901" s="37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13"/>
      <c r="P901" s="7"/>
      <c r="Q901" s="13"/>
      <c r="R901" s="8"/>
      <c r="S901" s="36"/>
    </row>
    <row r="902" spans="1:19" ht="12" hidden="1" thickBot="1">
      <c r="A902" s="39"/>
      <c r="B902" s="69"/>
      <c r="C902" s="37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13"/>
      <c r="P902" s="7"/>
      <c r="Q902" s="13"/>
      <c r="R902" s="8"/>
      <c r="S902" s="36"/>
    </row>
    <row r="903" spans="1:19" ht="12" hidden="1" thickBot="1">
      <c r="A903" s="39"/>
      <c r="B903" s="69"/>
      <c r="C903" s="37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13"/>
      <c r="P903" s="7"/>
      <c r="Q903" s="13"/>
      <c r="R903" s="8"/>
      <c r="S903" s="36"/>
    </row>
    <row r="904" spans="1:19" ht="12" hidden="1" thickBot="1">
      <c r="A904" s="39"/>
      <c r="B904" s="69"/>
      <c r="C904" s="37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13"/>
      <c r="P904" s="7"/>
      <c r="Q904" s="13"/>
      <c r="R904" s="8"/>
      <c r="S904" s="36"/>
    </row>
    <row r="905" spans="1:19" ht="12" hidden="1" thickBot="1">
      <c r="A905" s="39"/>
      <c r="B905" s="69"/>
      <c r="C905" s="37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13"/>
      <c r="P905" s="7"/>
      <c r="Q905" s="13"/>
      <c r="R905" s="8"/>
      <c r="S905" s="36"/>
    </row>
    <row r="906" spans="1:19" s="44" customFormat="1" ht="12" hidden="1" thickBot="1">
      <c r="A906" s="39" t="s">
        <v>291</v>
      </c>
      <c r="B906" s="12" t="s">
        <v>292</v>
      </c>
      <c r="C906" s="37" t="s">
        <v>70</v>
      </c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42"/>
      <c r="P906" s="43"/>
      <c r="Q906" s="42"/>
      <c r="R906" s="12"/>
      <c r="S906" s="63"/>
    </row>
    <row r="907" spans="1:19" ht="23.25" hidden="1" thickBot="1">
      <c r="A907" s="39"/>
      <c r="B907" s="41" t="s">
        <v>293</v>
      </c>
      <c r="C907" s="5" t="s">
        <v>62</v>
      </c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13"/>
      <c r="P907" s="7"/>
      <c r="Q907" s="13"/>
      <c r="R907" s="8"/>
      <c r="S907" s="36"/>
    </row>
    <row r="908" spans="1:19" ht="12" hidden="1" thickBot="1">
      <c r="A908" s="39"/>
      <c r="B908" s="41" t="s">
        <v>294</v>
      </c>
      <c r="C908" s="5" t="s">
        <v>83</v>
      </c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13"/>
      <c r="P908" s="7"/>
      <c r="Q908" s="13"/>
      <c r="R908" s="8"/>
      <c r="S908" s="36"/>
    </row>
    <row r="909" spans="1:19" ht="12" hidden="1" thickBot="1">
      <c r="A909" s="39"/>
      <c r="B909" s="8" t="s">
        <v>175</v>
      </c>
      <c r="C909" s="5" t="s">
        <v>70</v>
      </c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13"/>
      <c r="P909" s="7"/>
      <c r="Q909" s="13"/>
      <c r="R909" s="8"/>
      <c r="S909" s="36"/>
    </row>
    <row r="910" spans="1:19" ht="12" hidden="1" thickBot="1">
      <c r="A910" s="3"/>
      <c r="B910" s="8" t="s">
        <v>295</v>
      </c>
      <c r="C910" s="5" t="s">
        <v>62</v>
      </c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13"/>
      <c r="P910" s="7"/>
      <c r="Q910" s="13"/>
      <c r="R910" s="8"/>
      <c r="S910" s="36"/>
    </row>
    <row r="911" spans="1:19" ht="12" hidden="1" thickBot="1">
      <c r="A911" s="3"/>
      <c r="B911" s="8" t="s">
        <v>120</v>
      </c>
      <c r="C911" s="5" t="s">
        <v>83</v>
      </c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13"/>
      <c r="P911" s="7"/>
      <c r="Q911" s="13"/>
      <c r="R911" s="8"/>
      <c r="S911" s="36"/>
    </row>
    <row r="912" spans="1:19" ht="12" hidden="1" thickBot="1">
      <c r="A912" s="3"/>
      <c r="B912" s="8" t="s">
        <v>175</v>
      </c>
      <c r="C912" s="5" t="s">
        <v>70</v>
      </c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13"/>
      <c r="P912" s="7"/>
      <c r="Q912" s="13"/>
      <c r="R912" s="8"/>
      <c r="S912" s="36"/>
    </row>
    <row r="913" spans="1:19" ht="12" hidden="1" thickBot="1">
      <c r="A913" s="3"/>
      <c r="B913" s="8" t="s">
        <v>295</v>
      </c>
      <c r="C913" s="5" t="s">
        <v>62</v>
      </c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13"/>
      <c r="P913" s="7"/>
      <c r="Q913" s="13"/>
      <c r="R913" s="8"/>
      <c r="S913" s="36"/>
    </row>
    <row r="914" spans="1:19" ht="12" hidden="1" thickBot="1">
      <c r="A914" s="3"/>
      <c r="B914" s="8" t="s">
        <v>120</v>
      </c>
      <c r="C914" s="5" t="s">
        <v>83</v>
      </c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13"/>
      <c r="P914" s="7"/>
      <c r="Q914" s="13"/>
      <c r="R914" s="8"/>
      <c r="S914" s="36"/>
    </row>
    <row r="915" spans="1:19" ht="12" hidden="1" thickBot="1">
      <c r="A915" s="39"/>
      <c r="B915" s="8" t="s">
        <v>175</v>
      </c>
      <c r="C915" s="5" t="s">
        <v>70</v>
      </c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13"/>
      <c r="P915" s="7"/>
      <c r="Q915" s="13"/>
      <c r="R915" s="8"/>
      <c r="S915" s="36"/>
    </row>
    <row r="916" spans="1:19" ht="12" hidden="1" thickBot="1">
      <c r="A916" s="39"/>
      <c r="B916" s="8" t="s">
        <v>295</v>
      </c>
      <c r="C916" s="5" t="s">
        <v>62</v>
      </c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13"/>
      <c r="P916" s="7"/>
      <c r="Q916" s="13"/>
      <c r="R916" s="8"/>
      <c r="S916" s="36"/>
    </row>
    <row r="917" spans="1:19" ht="12" hidden="1" thickBot="1">
      <c r="A917" s="39"/>
      <c r="B917" s="8" t="s">
        <v>120</v>
      </c>
      <c r="C917" s="5" t="s">
        <v>83</v>
      </c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13"/>
      <c r="P917" s="7"/>
      <c r="Q917" s="13"/>
      <c r="R917" s="8"/>
      <c r="S917" s="36"/>
    </row>
    <row r="918" spans="1:19" ht="12" hidden="1" thickBot="1">
      <c r="A918" s="39"/>
      <c r="B918" s="8" t="s">
        <v>175</v>
      </c>
      <c r="C918" s="5" t="s">
        <v>70</v>
      </c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13"/>
      <c r="P918" s="7"/>
      <c r="Q918" s="13"/>
      <c r="R918" s="8"/>
      <c r="S918" s="36"/>
    </row>
    <row r="919" spans="1:19" ht="12" hidden="1" thickBot="1">
      <c r="A919" s="39"/>
      <c r="B919" s="8" t="s">
        <v>295</v>
      </c>
      <c r="C919" s="5" t="s">
        <v>62</v>
      </c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13"/>
      <c r="P919" s="7"/>
      <c r="Q919" s="13"/>
      <c r="R919" s="8"/>
      <c r="S919" s="36"/>
    </row>
    <row r="920" spans="1:19" ht="12" hidden="1" thickBot="1">
      <c r="A920" s="39"/>
      <c r="B920" s="8" t="s">
        <v>120</v>
      </c>
      <c r="C920" s="5" t="s">
        <v>83</v>
      </c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13"/>
      <c r="P920" s="7"/>
      <c r="Q920" s="13"/>
      <c r="R920" s="8"/>
      <c r="S920" s="36"/>
    </row>
    <row r="921" spans="1:19" ht="12" hidden="1" thickBot="1">
      <c r="A921" s="39"/>
      <c r="B921" s="69"/>
      <c r="C921" s="37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13"/>
      <c r="P921" s="7"/>
      <c r="Q921" s="13"/>
      <c r="R921" s="8"/>
      <c r="S921" s="36"/>
    </row>
    <row r="922" spans="1:19" ht="12" hidden="1" thickBot="1">
      <c r="A922" s="39"/>
      <c r="B922" s="69"/>
      <c r="C922" s="37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13"/>
      <c r="P922" s="7"/>
      <c r="Q922" s="13"/>
      <c r="R922" s="8"/>
      <c r="S922" s="36"/>
    </row>
    <row r="923" spans="1:19" ht="12" hidden="1" thickBot="1">
      <c r="A923" s="39"/>
      <c r="B923" s="69"/>
      <c r="C923" s="37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13"/>
      <c r="P923" s="7"/>
      <c r="Q923" s="13"/>
      <c r="R923" s="8"/>
      <c r="S923" s="36"/>
    </row>
    <row r="924" spans="1:19" ht="12" hidden="1" thickBot="1">
      <c r="A924" s="39"/>
      <c r="B924" s="69"/>
      <c r="C924" s="37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13"/>
      <c r="P924" s="7"/>
      <c r="Q924" s="13"/>
      <c r="R924" s="8"/>
      <c r="S924" s="36"/>
    </row>
    <row r="925" spans="1:19" ht="12" hidden="1" thickBot="1">
      <c r="A925" s="39"/>
      <c r="B925" s="69"/>
      <c r="C925" s="37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13"/>
      <c r="P925" s="7"/>
      <c r="Q925" s="13"/>
      <c r="R925" s="8"/>
      <c r="S925" s="36"/>
    </row>
    <row r="926" spans="1:19" ht="12" hidden="1" thickBot="1">
      <c r="A926" s="39"/>
      <c r="B926" s="69"/>
      <c r="C926" s="37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13"/>
      <c r="P926" s="7"/>
      <c r="Q926" s="13"/>
      <c r="R926" s="8"/>
      <c r="S926" s="36"/>
    </row>
    <row r="927" spans="1:19" ht="12" hidden="1" thickBot="1">
      <c r="A927" s="39"/>
      <c r="B927" s="69"/>
      <c r="C927" s="37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13"/>
      <c r="P927" s="7"/>
      <c r="Q927" s="13"/>
      <c r="R927" s="8"/>
      <c r="S927" s="36"/>
    </row>
    <row r="928" spans="1:19" ht="12" hidden="1" thickBot="1">
      <c r="A928" s="39"/>
      <c r="B928" s="69"/>
      <c r="C928" s="37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13"/>
      <c r="P928" s="7"/>
      <c r="Q928" s="13"/>
      <c r="R928" s="8"/>
      <c r="S928" s="36"/>
    </row>
    <row r="929" spans="1:19" ht="12" hidden="1" thickBot="1">
      <c r="A929" s="39"/>
      <c r="B929" s="69"/>
      <c r="C929" s="37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13"/>
      <c r="P929" s="7"/>
      <c r="Q929" s="13"/>
      <c r="R929" s="8"/>
      <c r="S929" s="36"/>
    </row>
    <row r="930" spans="1:19" ht="12" hidden="1" thickBot="1">
      <c r="A930" s="52"/>
      <c r="B930" s="53"/>
      <c r="C930" s="5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70"/>
      <c r="P930" s="71"/>
      <c r="Q930" s="70"/>
      <c r="R930" s="8"/>
      <c r="S930" s="36"/>
    </row>
    <row r="931" spans="1:19" s="44" customFormat="1" ht="23.25" thickBot="1">
      <c r="A931" s="151" t="s">
        <v>296</v>
      </c>
      <c r="B931" s="85" t="s">
        <v>297</v>
      </c>
      <c r="C931" s="60" t="s">
        <v>298</v>
      </c>
      <c r="D931" s="75" t="e">
        <f aca="true" t="shared" si="21" ref="D931:P931">(D897+D906)/D44</f>
        <v>#DIV/0!</v>
      </c>
      <c r="E931" s="75" t="e">
        <f t="shared" si="21"/>
        <v>#DIV/0!</v>
      </c>
      <c r="F931" s="75" t="e">
        <f t="shared" si="21"/>
        <v>#DIV/0!</v>
      </c>
      <c r="G931" s="75" t="e">
        <f>(G897+G906)/G44</f>
        <v>#DIV/0!</v>
      </c>
      <c r="H931" s="75" t="e">
        <f t="shared" si="21"/>
        <v>#DIV/0!</v>
      </c>
      <c r="I931" s="75" t="e">
        <f t="shared" si="21"/>
        <v>#DIV/0!</v>
      </c>
      <c r="J931" s="75" t="e">
        <f t="shared" si="21"/>
        <v>#DIV/0!</v>
      </c>
      <c r="K931" s="75" t="e">
        <f t="shared" si="21"/>
        <v>#DIV/0!</v>
      </c>
      <c r="L931" s="75" t="e">
        <f t="shared" si="21"/>
        <v>#DIV/0!</v>
      </c>
      <c r="M931" s="75" t="e">
        <f t="shared" si="21"/>
        <v>#DIV/0!</v>
      </c>
      <c r="N931" s="75" t="e">
        <f t="shared" si="21"/>
        <v>#DIV/0!</v>
      </c>
      <c r="O931" s="76">
        <f t="shared" si="21"/>
        <v>1370.493814684038</v>
      </c>
      <c r="P931" s="77" t="e">
        <f t="shared" si="21"/>
        <v>#DIV/0!</v>
      </c>
      <c r="Q931" s="76">
        <f>(Q897+Q906)/Q44</f>
        <v>1236.0995735748202</v>
      </c>
      <c r="R931" s="12"/>
      <c r="S931" s="63">
        <f>(S897+S906)/S44</f>
        <v>1267.0846996302153</v>
      </c>
    </row>
    <row r="932" spans="1:19" s="44" customFormat="1" ht="23.25" thickBot="1">
      <c r="A932" s="152"/>
      <c r="B932" s="86" t="s">
        <v>299</v>
      </c>
      <c r="C932" s="87" t="s">
        <v>300</v>
      </c>
      <c r="D932" s="12" t="e">
        <f aca="true" t="shared" si="22" ref="D932:P932">D897/D44</f>
        <v>#DIV/0!</v>
      </c>
      <c r="E932" s="12" t="e">
        <f t="shared" si="22"/>
        <v>#DIV/0!</v>
      </c>
      <c r="F932" s="12" t="e">
        <f t="shared" si="22"/>
        <v>#DIV/0!</v>
      </c>
      <c r="G932" s="12" t="e">
        <f t="shared" si="22"/>
        <v>#DIV/0!</v>
      </c>
      <c r="H932" s="12" t="e">
        <f t="shared" si="22"/>
        <v>#DIV/0!</v>
      </c>
      <c r="I932" s="12" t="e">
        <f t="shared" si="22"/>
        <v>#DIV/0!</v>
      </c>
      <c r="J932" s="12" t="e">
        <f t="shared" si="22"/>
        <v>#DIV/0!</v>
      </c>
      <c r="K932" s="12" t="e">
        <f t="shared" si="22"/>
        <v>#DIV/0!</v>
      </c>
      <c r="L932" s="12" t="e">
        <f t="shared" si="22"/>
        <v>#DIV/0!</v>
      </c>
      <c r="M932" s="12" t="e">
        <f t="shared" si="22"/>
        <v>#DIV/0!</v>
      </c>
      <c r="N932" s="12" t="e">
        <f t="shared" si="22"/>
        <v>#DIV/0!</v>
      </c>
      <c r="O932" s="88">
        <f t="shared" si="22"/>
        <v>1370.493814684038</v>
      </c>
      <c r="P932" s="43" t="e">
        <f t="shared" si="22"/>
        <v>#DIV/0!</v>
      </c>
      <c r="Q932" s="88">
        <f>Q897/Q44</f>
        <v>1236.0995735748202</v>
      </c>
      <c r="R932" s="12"/>
      <c r="S932" s="63">
        <f>S897/S44</f>
        <v>1267.0846996302153</v>
      </c>
    </row>
    <row r="933" spans="1:19" s="44" customFormat="1" ht="23.25" hidden="1" thickBot="1">
      <c r="A933" s="152"/>
      <c r="B933" s="85" t="s">
        <v>301</v>
      </c>
      <c r="C933" s="60" t="s">
        <v>302</v>
      </c>
      <c r="D933" s="12" t="e">
        <f aca="true" t="shared" si="23" ref="D933:P933">(D897/D44*D58+D906)/D60</f>
        <v>#DIV/0!</v>
      </c>
      <c r="E933" s="12" t="e">
        <f t="shared" si="23"/>
        <v>#DIV/0!</v>
      </c>
      <c r="F933" s="12" t="e">
        <f t="shared" si="23"/>
        <v>#DIV/0!</v>
      </c>
      <c r="G933" s="12" t="e">
        <f>(G897/G44*G58+G906)/G60</f>
        <v>#DIV/0!</v>
      </c>
      <c r="H933" s="12" t="e">
        <f t="shared" si="23"/>
        <v>#DIV/0!</v>
      </c>
      <c r="I933" s="12" t="e">
        <f t="shared" si="23"/>
        <v>#DIV/0!</v>
      </c>
      <c r="J933" s="12" t="e">
        <f t="shared" si="23"/>
        <v>#DIV/0!</v>
      </c>
      <c r="K933" s="12" t="e">
        <f t="shared" si="23"/>
        <v>#DIV/0!</v>
      </c>
      <c r="L933" s="12" t="e">
        <f t="shared" si="23"/>
        <v>#DIV/0!</v>
      </c>
      <c r="M933" s="12" t="e">
        <f t="shared" si="23"/>
        <v>#DIV/0!</v>
      </c>
      <c r="N933" s="12" t="e">
        <f t="shared" si="23"/>
        <v>#DIV/0!</v>
      </c>
      <c r="O933" s="88" t="e">
        <f t="shared" si="23"/>
        <v>#DIV/0!</v>
      </c>
      <c r="P933" s="43" t="e">
        <f t="shared" si="23"/>
        <v>#DIV/0!</v>
      </c>
      <c r="Q933" s="88" t="e">
        <f>(Q897/Q44*Q58+Q906)/Q60</f>
        <v>#DIV/0!</v>
      </c>
      <c r="R933" s="12"/>
      <c r="S933" s="63" t="e">
        <f>(S897/S44*S58+S906)/S60</f>
        <v>#DIV/0!</v>
      </c>
    </row>
    <row r="934" spans="1:19" s="44" customFormat="1" ht="23.25" hidden="1" thickBot="1">
      <c r="A934" s="153"/>
      <c r="B934" s="89" t="s">
        <v>303</v>
      </c>
      <c r="C934" s="90" t="s">
        <v>302</v>
      </c>
      <c r="D934" s="81" t="e">
        <f aca="true" t="shared" si="24" ref="D934:P934">D932*D61+D908</f>
        <v>#DIV/0!</v>
      </c>
      <c r="E934" s="81" t="e">
        <f t="shared" si="24"/>
        <v>#DIV/0!</v>
      </c>
      <c r="F934" s="81" t="e">
        <f t="shared" si="24"/>
        <v>#DIV/0!</v>
      </c>
      <c r="G934" s="81" t="e">
        <f t="shared" si="24"/>
        <v>#DIV/0!</v>
      </c>
      <c r="H934" s="81" t="e">
        <f t="shared" si="24"/>
        <v>#DIV/0!</v>
      </c>
      <c r="I934" s="81" t="e">
        <f t="shared" si="24"/>
        <v>#DIV/0!</v>
      </c>
      <c r="J934" s="81" t="e">
        <f t="shared" si="24"/>
        <v>#DIV/0!</v>
      </c>
      <c r="K934" s="81" t="e">
        <f t="shared" si="24"/>
        <v>#DIV/0!</v>
      </c>
      <c r="L934" s="81" t="e">
        <f t="shared" si="24"/>
        <v>#DIV/0!</v>
      </c>
      <c r="M934" s="81" t="e">
        <f t="shared" si="24"/>
        <v>#DIV/0!</v>
      </c>
      <c r="N934" s="81" t="e">
        <f t="shared" si="24"/>
        <v>#DIV/0!</v>
      </c>
      <c r="O934" s="82">
        <f t="shared" si="24"/>
        <v>0</v>
      </c>
      <c r="P934" s="83" t="e">
        <f t="shared" si="24"/>
        <v>#DIV/0!</v>
      </c>
      <c r="Q934" s="82">
        <f>Q932*Q61+Q908</f>
        <v>0</v>
      </c>
      <c r="R934" s="12"/>
      <c r="S934" s="63">
        <f>S932*S61+S908</f>
        <v>0</v>
      </c>
    </row>
    <row r="935" spans="1:19" ht="12" hidden="1" thickBot="1">
      <c r="A935" s="32"/>
      <c r="B935" s="68"/>
      <c r="C935" s="34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91"/>
      <c r="P935" s="30"/>
      <c r="Q935" s="91"/>
      <c r="R935" s="8"/>
      <c r="S935" s="36"/>
    </row>
    <row r="936" spans="1:19" ht="12" hidden="1" thickBot="1">
      <c r="A936" s="39"/>
      <c r="B936" s="69"/>
      <c r="C936" s="37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38"/>
      <c r="P936" s="7"/>
      <c r="Q936" s="38"/>
      <c r="R936" s="8"/>
      <c r="S936" s="36"/>
    </row>
    <row r="937" spans="1:19" ht="12" hidden="1" thickBot="1">
      <c r="A937" s="3"/>
      <c r="B937" s="8"/>
      <c r="C937" s="5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38"/>
      <c r="P937" s="7"/>
      <c r="Q937" s="38"/>
      <c r="R937" s="8"/>
      <c r="S937" s="36"/>
    </row>
    <row r="938" spans="1:19" ht="12" hidden="1" thickBot="1">
      <c r="A938" s="3"/>
      <c r="B938" s="8"/>
      <c r="C938" s="5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38"/>
      <c r="P938" s="7"/>
      <c r="Q938" s="38"/>
      <c r="R938" s="8"/>
      <c r="S938" s="36"/>
    </row>
    <row r="939" spans="1:19" ht="12" hidden="1" thickBot="1">
      <c r="A939" s="3"/>
      <c r="B939" s="8"/>
      <c r="C939" s="5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38"/>
      <c r="P939" s="7"/>
      <c r="Q939" s="38"/>
      <c r="R939" s="8"/>
      <c r="S939" s="36"/>
    </row>
    <row r="940" spans="1:19" ht="12" hidden="1" thickBot="1">
      <c r="A940" s="3"/>
      <c r="B940" s="8"/>
      <c r="C940" s="5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38"/>
      <c r="P940" s="7"/>
      <c r="Q940" s="38"/>
      <c r="R940" s="8"/>
      <c r="S940" s="36"/>
    </row>
    <row r="941" spans="1:19" ht="12" hidden="1" thickBot="1">
      <c r="A941" s="3"/>
      <c r="B941" s="8"/>
      <c r="C941" s="5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38"/>
      <c r="P941" s="7"/>
      <c r="Q941" s="38"/>
      <c r="R941" s="8"/>
      <c r="S941" s="36"/>
    </row>
    <row r="942" spans="1:19" ht="12" hidden="1" thickBot="1">
      <c r="A942" s="3"/>
      <c r="B942" s="8"/>
      <c r="C942" s="5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38"/>
      <c r="P942" s="7"/>
      <c r="Q942" s="38"/>
      <c r="R942" s="8"/>
      <c r="S942" s="36"/>
    </row>
    <row r="943" spans="1:19" ht="12" hidden="1" thickBot="1">
      <c r="A943" s="3"/>
      <c r="B943" s="8"/>
      <c r="C943" s="5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38"/>
      <c r="P943" s="7"/>
      <c r="Q943" s="38"/>
      <c r="R943" s="8"/>
      <c r="S943" s="36"/>
    </row>
    <row r="944" spans="1:19" ht="12" hidden="1" thickBot="1">
      <c r="A944" s="14"/>
      <c r="B944" s="15"/>
      <c r="C944" s="92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93"/>
      <c r="P944" s="71"/>
      <c r="Q944" s="93"/>
      <c r="R944" s="8"/>
      <c r="S944" s="36"/>
    </row>
    <row r="945" spans="1:19" s="44" customFormat="1" ht="12" thickBot="1">
      <c r="A945" s="94" t="s">
        <v>304</v>
      </c>
      <c r="B945" s="95" t="s">
        <v>305</v>
      </c>
      <c r="C945" s="96" t="s">
        <v>70</v>
      </c>
      <c r="D945" s="97">
        <f aca="true" t="shared" si="25" ref="D945:P945">D898+D906</f>
        <v>0</v>
      </c>
      <c r="E945" s="97">
        <f t="shared" si="25"/>
        <v>0</v>
      </c>
      <c r="F945" s="97">
        <f t="shared" si="25"/>
        <v>0</v>
      </c>
      <c r="G945" s="97">
        <f t="shared" si="25"/>
        <v>0</v>
      </c>
      <c r="H945" s="97">
        <f t="shared" si="25"/>
        <v>0</v>
      </c>
      <c r="I945" s="97">
        <f t="shared" si="25"/>
        <v>0</v>
      </c>
      <c r="J945" s="97">
        <f t="shared" si="25"/>
        <v>0</v>
      </c>
      <c r="K945" s="97">
        <f t="shared" si="25"/>
        <v>0</v>
      </c>
      <c r="L945" s="97">
        <f t="shared" si="25"/>
        <v>0</v>
      </c>
      <c r="M945" s="97">
        <f t="shared" si="25"/>
        <v>0</v>
      </c>
      <c r="N945" s="97">
        <f t="shared" si="25"/>
        <v>0</v>
      </c>
      <c r="O945" s="98">
        <f>O898+O906</f>
        <v>2263.2631400000005</v>
      </c>
      <c r="P945" s="99">
        <f t="shared" si="25"/>
        <v>0</v>
      </c>
      <c r="Q945" s="98">
        <f>Q898+Q906</f>
        <v>2030.4171595539995</v>
      </c>
      <c r="R945" s="12"/>
      <c r="S945" s="63">
        <f>S898+S906</f>
        <v>2081.3133276125914</v>
      </c>
    </row>
    <row r="946" spans="1:19" s="44" customFormat="1" ht="22.5">
      <c r="A946" s="151" t="s">
        <v>306</v>
      </c>
      <c r="B946" s="100" t="s">
        <v>307</v>
      </c>
      <c r="C946" s="74" t="s">
        <v>298</v>
      </c>
      <c r="D946" s="75" t="e">
        <f aca="true" t="shared" si="26" ref="D946:P946">D945/D44</f>
        <v>#DIV/0!</v>
      </c>
      <c r="E946" s="75" t="e">
        <f t="shared" si="26"/>
        <v>#DIV/0!</v>
      </c>
      <c r="F946" s="75" t="e">
        <f t="shared" si="26"/>
        <v>#DIV/0!</v>
      </c>
      <c r="G946" s="75" t="e">
        <f>G945/G44</f>
        <v>#DIV/0!</v>
      </c>
      <c r="H946" s="75" t="e">
        <f t="shared" si="26"/>
        <v>#DIV/0!</v>
      </c>
      <c r="I946" s="75" t="e">
        <f t="shared" si="26"/>
        <v>#DIV/0!</v>
      </c>
      <c r="J946" s="75" t="e">
        <f t="shared" si="26"/>
        <v>#DIV/0!</v>
      </c>
      <c r="K946" s="75" t="e">
        <f t="shared" si="26"/>
        <v>#DIV/0!</v>
      </c>
      <c r="L946" s="75" t="e">
        <f t="shared" si="26"/>
        <v>#DIV/0!</v>
      </c>
      <c r="M946" s="75" t="e">
        <f t="shared" si="26"/>
        <v>#DIV/0!</v>
      </c>
      <c r="N946" s="75" t="e">
        <f t="shared" si="26"/>
        <v>#DIV/0!</v>
      </c>
      <c r="O946" s="76">
        <f t="shared" si="26"/>
        <v>1377.8540971630346</v>
      </c>
      <c r="P946" s="77" t="e">
        <f t="shared" si="26"/>
        <v>#DIV/0!</v>
      </c>
      <c r="Q946" s="76">
        <f>Q945/Q44</f>
        <v>1236.0995735748202</v>
      </c>
      <c r="R946" s="12"/>
      <c r="S946" s="63">
        <f>S945/S44</f>
        <v>1267.0846996302153</v>
      </c>
    </row>
    <row r="947" spans="1:21" s="44" customFormat="1" ht="12" thickBot="1">
      <c r="A947" s="152"/>
      <c r="B947" s="101" t="s">
        <v>308</v>
      </c>
      <c r="C947" s="37" t="s">
        <v>300</v>
      </c>
      <c r="D947" s="12" t="e">
        <f aca="true" t="shared" si="27" ref="D947:P947">D898/D44</f>
        <v>#DIV/0!</v>
      </c>
      <c r="E947" s="12" t="e">
        <f t="shared" si="27"/>
        <v>#DIV/0!</v>
      </c>
      <c r="F947" s="12" t="e">
        <f t="shared" si="27"/>
        <v>#DIV/0!</v>
      </c>
      <c r="G947" s="12" t="e">
        <f>G898/G44</f>
        <v>#DIV/0!</v>
      </c>
      <c r="H947" s="12" t="e">
        <f t="shared" si="27"/>
        <v>#DIV/0!</v>
      </c>
      <c r="I947" s="12" t="e">
        <f t="shared" si="27"/>
        <v>#DIV/0!</v>
      </c>
      <c r="J947" s="12" t="e">
        <f t="shared" si="27"/>
        <v>#DIV/0!</v>
      </c>
      <c r="K947" s="12" t="e">
        <f t="shared" si="27"/>
        <v>#DIV/0!</v>
      </c>
      <c r="L947" s="12" t="e">
        <f t="shared" si="27"/>
        <v>#DIV/0!</v>
      </c>
      <c r="M947" s="12" t="e">
        <f t="shared" si="27"/>
        <v>#DIV/0!</v>
      </c>
      <c r="N947" s="12" t="e">
        <f t="shared" si="27"/>
        <v>#DIV/0!</v>
      </c>
      <c r="O947" s="88">
        <f t="shared" si="27"/>
        <v>1377.8540971630346</v>
      </c>
      <c r="P947" s="43" t="e">
        <f t="shared" si="27"/>
        <v>#DIV/0!</v>
      </c>
      <c r="Q947" s="88">
        <f>Q898/Q44</f>
        <v>1236.0995735748202</v>
      </c>
      <c r="R947" s="12"/>
      <c r="S947" s="63">
        <f>S898/S44</f>
        <v>1267.0846996302153</v>
      </c>
      <c r="U947" s="102">
        <f>Q68+Q82+Q339+Q462+Q493+Q529+Q565+Q574+Q725+Q792+Q758</f>
        <v>1735.6616619999995</v>
      </c>
    </row>
    <row r="948" spans="1:16" s="44" customFormat="1" ht="12" hidden="1" thickBot="1">
      <c r="A948" s="152"/>
      <c r="B948" s="101" t="s">
        <v>309</v>
      </c>
      <c r="C948" s="37" t="s">
        <v>302</v>
      </c>
      <c r="D948" s="12" t="e">
        <f aca="true" t="shared" si="28" ref="D948:P948">(D898/D44*D58+D906)/D60</f>
        <v>#DIV/0!</v>
      </c>
      <c r="E948" s="12" t="e">
        <f t="shared" si="28"/>
        <v>#DIV/0!</v>
      </c>
      <c r="F948" s="12" t="e">
        <f t="shared" si="28"/>
        <v>#DIV/0!</v>
      </c>
      <c r="G948" s="12" t="e">
        <f t="shared" si="28"/>
        <v>#DIV/0!</v>
      </c>
      <c r="H948" s="12" t="e">
        <f t="shared" si="28"/>
        <v>#DIV/0!</v>
      </c>
      <c r="I948" s="12" t="e">
        <f t="shared" si="28"/>
        <v>#DIV/0!</v>
      </c>
      <c r="J948" s="12" t="e">
        <f t="shared" si="28"/>
        <v>#DIV/0!</v>
      </c>
      <c r="K948" s="12" t="e">
        <f t="shared" si="28"/>
        <v>#DIV/0!</v>
      </c>
      <c r="L948" s="12" t="e">
        <f t="shared" si="28"/>
        <v>#DIV/0!</v>
      </c>
      <c r="M948" s="12" t="e">
        <f t="shared" si="28"/>
        <v>#DIV/0!</v>
      </c>
      <c r="N948" s="12" t="e">
        <f t="shared" si="28"/>
        <v>#DIV/0!</v>
      </c>
      <c r="O948" s="42" t="e">
        <f t="shared" si="28"/>
        <v>#DIV/0!</v>
      </c>
      <c r="P948" s="43" t="e">
        <f t="shared" si="28"/>
        <v>#DIV/0!</v>
      </c>
    </row>
    <row r="949" spans="1:16" s="44" customFormat="1" ht="23.25" hidden="1" thickBot="1">
      <c r="A949" s="153"/>
      <c r="B949" s="103" t="s">
        <v>310</v>
      </c>
      <c r="C949" s="80" t="s">
        <v>302</v>
      </c>
      <c r="D949" s="81" t="e">
        <f aca="true" t="shared" si="29" ref="D949:P949">D947*D61+D908</f>
        <v>#DIV/0!</v>
      </c>
      <c r="E949" s="81" t="e">
        <f t="shared" si="29"/>
        <v>#DIV/0!</v>
      </c>
      <c r="F949" s="81" t="e">
        <f t="shared" si="29"/>
        <v>#DIV/0!</v>
      </c>
      <c r="G949" s="81" t="e">
        <f t="shared" si="29"/>
        <v>#DIV/0!</v>
      </c>
      <c r="H949" s="81" t="e">
        <f t="shared" si="29"/>
        <v>#DIV/0!</v>
      </c>
      <c r="I949" s="81" t="e">
        <f t="shared" si="29"/>
        <v>#DIV/0!</v>
      </c>
      <c r="J949" s="81" t="e">
        <f t="shared" si="29"/>
        <v>#DIV/0!</v>
      </c>
      <c r="K949" s="81" t="e">
        <f t="shared" si="29"/>
        <v>#DIV/0!</v>
      </c>
      <c r="L949" s="81" t="e">
        <f t="shared" si="29"/>
        <v>#DIV/0!</v>
      </c>
      <c r="M949" s="81" t="e">
        <f t="shared" si="29"/>
        <v>#DIV/0!</v>
      </c>
      <c r="N949" s="81" t="e">
        <f t="shared" si="29"/>
        <v>#DIV/0!</v>
      </c>
      <c r="O949" s="104">
        <f t="shared" si="29"/>
        <v>0</v>
      </c>
      <c r="P949" s="83" t="e">
        <f t="shared" si="29"/>
        <v>#DIV/0!</v>
      </c>
    </row>
    <row r="950" spans="1:16" ht="12" hidden="1" thickBot="1">
      <c r="A950" s="105"/>
      <c r="B950" s="106"/>
      <c r="C950" s="34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</row>
    <row r="951" spans="1:16" ht="12" hidden="1" thickBot="1">
      <c r="A951" s="107"/>
      <c r="B951" s="101"/>
      <c r="C951" s="5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 ht="12" hidden="1" thickBot="1">
      <c r="A952" s="108"/>
      <c r="B952" s="101"/>
      <c r="C952" s="37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 ht="12" hidden="1" thickBot="1">
      <c r="A953" s="108"/>
      <c r="B953" s="101"/>
      <c r="C953" s="37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1:16" ht="12" hidden="1" thickBot="1">
      <c r="A954" s="108"/>
      <c r="B954" s="101"/>
      <c r="C954" s="37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1:16" ht="12" hidden="1" thickBot="1">
      <c r="A955" s="108"/>
      <c r="B955" s="101"/>
      <c r="C955" s="37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1:16" ht="12" hidden="1" thickBot="1">
      <c r="A956" s="108"/>
      <c r="B956" s="101"/>
      <c r="C956" s="37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1:16" ht="12" hidden="1" thickBot="1">
      <c r="A957" s="107"/>
      <c r="B957" s="101"/>
      <c r="C957" s="107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1:16" ht="12" hidden="1" thickBot="1">
      <c r="A958" s="109"/>
      <c r="B958" s="101"/>
      <c r="C958" s="107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1:16" ht="12" hidden="1" thickBot="1">
      <c r="A959" s="109"/>
      <c r="B959" s="110"/>
      <c r="C959" s="10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1:16" s="44" customFormat="1" ht="23.25" hidden="1" thickBot="1">
      <c r="A960" s="151" t="s">
        <v>311</v>
      </c>
      <c r="B960" s="100" t="s">
        <v>312</v>
      </c>
      <c r="C960" s="74" t="s">
        <v>302</v>
      </c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1:16" s="44" customFormat="1" ht="12" hidden="1" thickBot="1">
      <c r="A961" s="152"/>
      <c r="B961" s="101" t="s">
        <v>313</v>
      </c>
      <c r="C961" s="37" t="s">
        <v>300</v>
      </c>
      <c r="D961" s="12" t="e">
        <f aca="true" t="shared" si="30" ref="D961:P961">D965/D44</f>
        <v>#DIV/0!</v>
      </c>
      <c r="E961" s="12" t="e">
        <f t="shared" si="30"/>
        <v>#DIV/0!</v>
      </c>
      <c r="F961" s="12" t="e">
        <f t="shared" si="30"/>
        <v>#DIV/0!</v>
      </c>
      <c r="G961" s="12" t="e">
        <f t="shared" si="30"/>
        <v>#DIV/0!</v>
      </c>
      <c r="H961" s="12" t="e">
        <f t="shared" si="30"/>
        <v>#DIV/0!</v>
      </c>
      <c r="I961" s="12" t="e">
        <f t="shared" si="30"/>
        <v>#DIV/0!</v>
      </c>
      <c r="J961" s="12" t="e">
        <f t="shared" si="30"/>
        <v>#DIV/0!</v>
      </c>
      <c r="K961" s="12" t="e">
        <f t="shared" si="30"/>
        <v>#DIV/0!</v>
      </c>
      <c r="L961" s="12" t="e">
        <f t="shared" si="30"/>
        <v>#DIV/0!</v>
      </c>
      <c r="M961" s="12" t="e">
        <f t="shared" si="30"/>
        <v>#DIV/0!</v>
      </c>
      <c r="N961" s="12" t="e">
        <f t="shared" si="30"/>
        <v>#DIV/0!</v>
      </c>
      <c r="O961" s="12">
        <f t="shared" si="30"/>
        <v>0</v>
      </c>
      <c r="P961" s="12" t="e">
        <f t="shared" si="30"/>
        <v>#DIV/0!</v>
      </c>
    </row>
    <row r="962" spans="1:16" s="44" customFormat="1" ht="12" hidden="1" thickBot="1">
      <c r="A962" s="152"/>
      <c r="B962" s="101" t="s">
        <v>314</v>
      </c>
      <c r="C962" s="37" t="s">
        <v>300</v>
      </c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1:16" s="44" customFormat="1" ht="12" hidden="1" thickBot="1">
      <c r="A963" s="153"/>
      <c r="B963" s="110" t="s">
        <v>315</v>
      </c>
      <c r="C963" s="54" t="s">
        <v>302</v>
      </c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</row>
    <row r="964" spans="1:16" s="44" customFormat="1" ht="23.25" hidden="1" thickBot="1">
      <c r="A964" s="152" t="s">
        <v>316</v>
      </c>
      <c r="B964" s="100" t="s">
        <v>317</v>
      </c>
      <c r="C964" s="74" t="s">
        <v>70</v>
      </c>
      <c r="D964" s="75">
        <f aca="true" t="shared" si="31" ref="D964:P964">D960*D44</f>
        <v>0</v>
      </c>
      <c r="E964" s="75">
        <f t="shared" si="31"/>
        <v>0</v>
      </c>
      <c r="F964" s="75">
        <f t="shared" si="31"/>
        <v>0</v>
      </c>
      <c r="G964" s="75">
        <f t="shared" si="31"/>
        <v>0</v>
      </c>
      <c r="H964" s="75">
        <f t="shared" si="31"/>
        <v>0</v>
      </c>
      <c r="I964" s="75">
        <f t="shared" si="31"/>
        <v>0</v>
      </c>
      <c r="J964" s="75">
        <f t="shared" si="31"/>
        <v>0</v>
      </c>
      <c r="K964" s="75">
        <f t="shared" si="31"/>
        <v>0</v>
      </c>
      <c r="L964" s="75">
        <f t="shared" si="31"/>
        <v>0</v>
      </c>
      <c r="M964" s="75">
        <f t="shared" si="31"/>
        <v>0</v>
      </c>
      <c r="N964" s="75">
        <f t="shared" si="31"/>
        <v>0</v>
      </c>
      <c r="O964" s="75">
        <f t="shared" si="31"/>
        <v>0</v>
      </c>
      <c r="P964" s="75">
        <f t="shared" si="31"/>
        <v>0</v>
      </c>
    </row>
    <row r="965" spans="1:16" s="44" customFormat="1" ht="12" hidden="1" thickBot="1">
      <c r="A965" s="152"/>
      <c r="B965" s="101" t="s">
        <v>318</v>
      </c>
      <c r="C965" s="37" t="s">
        <v>70</v>
      </c>
      <c r="D965" s="12">
        <f aca="true" t="shared" si="32" ref="D965:P965">D966+D967</f>
        <v>0</v>
      </c>
      <c r="E965" s="12">
        <f t="shared" si="32"/>
        <v>0</v>
      </c>
      <c r="F965" s="12">
        <f t="shared" si="32"/>
        <v>0</v>
      </c>
      <c r="G965" s="12">
        <f t="shared" si="32"/>
        <v>0</v>
      </c>
      <c r="H965" s="12">
        <f t="shared" si="32"/>
        <v>0</v>
      </c>
      <c r="I965" s="12">
        <f t="shared" si="32"/>
        <v>0</v>
      </c>
      <c r="J965" s="12">
        <f t="shared" si="32"/>
        <v>0</v>
      </c>
      <c r="K965" s="12">
        <f t="shared" si="32"/>
        <v>0</v>
      </c>
      <c r="L965" s="12">
        <f t="shared" si="32"/>
        <v>0</v>
      </c>
      <c r="M965" s="12">
        <f t="shared" si="32"/>
        <v>0</v>
      </c>
      <c r="N965" s="12">
        <f t="shared" si="32"/>
        <v>0</v>
      </c>
      <c r="O965" s="12">
        <f t="shared" si="32"/>
        <v>0</v>
      </c>
      <c r="P965" s="12">
        <f t="shared" si="32"/>
        <v>0</v>
      </c>
    </row>
    <row r="966" spans="1:16" s="44" customFormat="1" ht="23.25" hidden="1" thickBot="1">
      <c r="A966" s="152"/>
      <c r="B966" s="101" t="s">
        <v>319</v>
      </c>
      <c r="C966" s="37" t="s">
        <v>70</v>
      </c>
      <c r="D966" s="12">
        <f aca="true" t="shared" si="33" ref="D966:P966">D962*D44</f>
        <v>0</v>
      </c>
      <c r="E966" s="12">
        <f t="shared" si="33"/>
        <v>0</v>
      </c>
      <c r="F966" s="12">
        <f t="shared" si="33"/>
        <v>0</v>
      </c>
      <c r="G966" s="12">
        <f t="shared" si="33"/>
        <v>0</v>
      </c>
      <c r="H966" s="12">
        <f t="shared" si="33"/>
        <v>0</v>
      </c>
      <c r="I966" s="12">
        <f t="shared" si="33"/>
        <v>0</v>
      </c>
      <c r="J966" s="12">
        <f t="shared" si="33"/>
        <v>0</v>
      </c>
      <c r="K966" s="12">
        <f t="shared" si="33"/>
        <v>0</v>
      </c>
      <c r="L966" s="12">
        <f t="shared" si="33"/>
        <v>0</v>
      </c>
      <c r="M966" s="12">
        <f t="shared" si="33"/>
        <v>0</v>
      </c>
      <c r="N966" s="12">
        <f t="shared" si="33"/>
        <v>0</v>
      </c>
      <c r="O966" s="12">
        <f t="shared" si="33"/>
        <v>0</v>
      </c>
      <c r="P966" s="12">
        <f t="shared" si="33"/>
        <v>0</v>
      </c>
    </row>
    <row r="967" spans="1:16" s="44" customFormat="1" ht="12" hidden="1" thickBot="1">
      <c r="A967" s="153"/>
      <c r="B967" s="103" t="s">
        <v>320</v>
      </c>
      <c r="C967" s="80" t="s">
        <v>70</v>
      </c>
      <c r="D967" s="81">
        <f aca="true" t="shared" si="34" ref="D967:P967">D963*D60</f>
        <v>0</v>
      </c>
      <c r="E967" s="81">
        <f t="shared" si="34"/>
        <v>0</v>
      </c>
      <c r="F967" s="81">
        <f t="shared" si="34"/>
        <v>0</v>
      </c>
      <c r="G967" s="81">
        <f t="shared" si="34"/>
        <v>0</v>
      </c>
      <c r="H967" s="81">
        <f t="shared" si="34"/>
        <v>0</v>
      </c>
      <c r="I967" s="81">
        <f t="shared" si="34"/>
        <v>0</v>
      </c>
      <c r="J967" s="81">
        <f t="shared" si="34"/>
        <v>0</v>
      </c>
      <c r="K967" s="81">
        <f t="shared" si="34"/>
        <v>0</v>
      </c>
      <c r="L967" s="81">
        <f t="shared" si="34"/>
        <v>0</v>
      </c>
      <c r="M967" s="81">
        <f t="shared" si="34"/>
        <v>0</v>
      </c>
      <c r="N967" s="81">
        <f t="shared" si="34"/>
        <v>0</v>
      </c>
      <c r="O967" s="81">
        <f t="shared" si="34"/>
        <v>0</v>
      </c>
      <c r="P967" s="81">
        <f t="shared" si="34"/>
        <v>0</v>
      </c>
    </row>
    <row r="968" spans="1:16" ht="12" hidden="1" thickBot="1">
      <c r="A968" s="111"/>
      <c r="B968" s="106"/>
      <c r="C968" s="34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</row>
    <row r="969" spans="1:16" ht="12" hidden="1" thickBot="1">
      <c r="A969" s="112"/>
      <c r="B969" s="101"/>
      <c r="C969" s="37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1:16" ht="12" hidden="1" thickBot="1">
      <c r="A970" s="112"/>
      <c r="B970" s="101"/>
      <c r="C970" s="37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 ht="12" hidden="1" thickBot="1">
      <c r="A971" s="112"/>
      <c r="B971" s="101"/>
      <c r="C971" s="37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 ht="12" hidden="1" thickBot="1">
      <c r="A972" s="112"/>
      <c r="B972" s="101"/>
      <c r="C972" s="37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 ht="12" hidden="1" thickBot="1">
      <c r="A973" s="112"/>
      <c r="B973" s="101"/>
      <c r="C973" s="37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ht="12" hidden="1" thickBot="1">
      <c r="A974" s="112"/>
      <c r="B974" s="101"/>
      <c r="C974" s="37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1:16" ht="12" hidden="1" thickBot="1">
      <c r="A975" s="112"/>
      <c r="B975" s="101"/>
      <c r="C975" s="37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1:16" ht="12" hidden="1" thickBot="1">
      <c r="A976" s="112"/>
      <c r="B976" s="101"/>
      <c r="C976" s="37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1:16" ht="12" hidden="1" thickBot="1">
      <c r="A977" s="112"/>
      <c r="B977" s="110"/>
      <c r="C977" s="54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1:16" s="44" customFormat="1" ht="21.75" hidden="1" thickBot="1">
      <c r="A978" s="154" t="s">
        <v>321</v>
      </c>
      <c r="B978" s="113" t="s">
        <v>322</v>
      </c>
      <c r="C978" s="74" t="s">
        <v>70</v>
      </c>
      <c r="D978" s="12">
        <f aca="true" t="shared" si="35" ref="D978:P978">D897-D964</f>
        <v>0</v>
      </c>
      <c r="E978" s="12">
        <f t="shared" si="35"/>
        <v>0</v>
      </c>
      <c r="F978" s="12">
        <f t="shared" si="35"/>
        <v>0</v>
      </c>
      <c r="G978" s="12">
        <f t="shared" si="35"/>
        <v>0</v>
      </c>
      <c r="H978" s="12">
        <f t="shared" si="35"/>
        <v>0</v>
      </c>
      <c r="I978" s="12">
        <f t="shared" si="35"/>
        <v>0</v>
      </c>
      <c r="J978" s="12">
        <f t="shared" si="35"/>
        <v>0</v>
      </c>
      <c r="K978" s="12">
        <f t="shared" si="35"/>
        <v>0</v>
      </c>
      <c r="L978" s="12">
        <f t="shared" si="35"/>
        <v>0</v>
      </c>
      <c r="M978" s="12">
        <f t="shared" si="35"/>
        <v>0</v>
      </c>
      <c r="N978" s="12">
        <f t="shared" si="35"/>
        <v>0</v>
      </c>
      <c r="O978" s="84">
        <f>O897-O964</f>
        <v>2251.1731400000003</v>
      </c>
      <c r="P978" s="12">
        <f t="shared" si="35"/>
        <v>0</v>
      </c>
    </row>
    <row r="979" spans="1:16" s="44" customFormat="1" ht="21.75" hidden="1" thickBot="1">
      <c r="A979" s="155"/>
      <c r="B979" s="114" t="s">
        <v>323</v>
      </c>
      <c r="C979" s="54" t="s">
        <v>70</v>
      </c>
      <c r="D979" s="55">
        <f aca="true" t="shared" si="36" ref="D979:P979">D898-D964</f>
        <v>0</v>
      </c>
      <c r="E979" s="55">
        <f t="shared" si="36"/>
        <v>0</v>
      </c>
      <c r="F979" s="55">
        <f t="shared" si="36"/>
        <v>0</v>
      </c>
      <c r="G979" s="55">
        <f t="shared" si="36"/>
        <v>0</v>
      </c>
      <c r="H979" s="55">
        <f t="shared" si="36"/>
        <v>0</v>
      </c>
      <c r="I979" s="55">
        <f t="shared" si="36"/>
        <v>0</v>
      </c>
      <c r="J979" s="55">
        <f t="shared" si="36"/>
        <v>0</v>
      </c>
      <c r="K979" s="55">
        <f t="shared" si="36"/>
        <v>0</v>
      </c>
      <c r="L979" s="55">
        <f t="shared" si="36"/>
        <v>0</v>
      </c>
      <c r="M979" s="55">
        <f t="shared" si="36"/>
        <v>0</v>
      </c>
      <c r="N979" s="55">
        <f t="shared" si="36"/>
        <v>0</v>
      </c>
      <c r="O979" s="115">
        <f t="shared" si="36"/>
        <v>2263.2631400000005</v>
      </c>
      <c r="P979" s="55">
        <f t="shared" si="36"/>
        <v>0</v>
      </c>
    </row>
    <row r="980" spans="1:16" s="44" customFormat="1" ht="23.25" hidden="1" thickBot="1">
      <c r="A980" s="155"/>
      <c r="B980" s="100" t="s">
        <v>324</v>
      </c>
      <c r="C980" s="74" t="s">
        <v>70</v>
      </c>
      <c r="D980" s="75">
        <f aca="true" t="shared" si="37" ref="D980:P980">D897-D966</f>
        <v>0</v>
      </c>
      <c r="E980" s="75">
        <f t="shared" si="37"/>
        <v>0</v>
      </c>
      <c r="F980" s="75">
        <f t="shared" si="37"/>
        <v>0</v>
      </c>
      <c r="G980" s="75">
        <f t="shared" si="37"/>
        <v>0</v>
      </c>
      <c r="H980" s="75">
        <f t="shared" si="37"/>
        <v>0</v>
      </c>
      <c r="I980" s="75">
        <f t="shared" si="37"/>
        <v>0</v>
      </c>
      <c r="J980" s="75">
        <f t="shared" si="37"/>
        <v>0</v>
      </c>
      <c r="K980" s="75">
        <f t="shared" si="37"/>
        <v>0</v>
      </c>
      <c r="L980" s="75">
        <f t="shared" si="37"/>
        <v>0</v>
      </c>
      <c r="M980" s="75">
        <f t="shared" si="37"/>
        <v>0</v>
      </c>
      <c r="N980" s="75">
        <f t="shared" si="37"/>
        <v>0</v>
      </c>
      <c r="O980" s="116">
        <f t="shared" si="37"/>
        <v>2251.1731400000003</v>
      </c>
      <c r="P980" s="75">
        <f t="shared" si="37"/>
        <v>0</v>
      </c>
    </row>
    <row r="981" spans="1:16" s="44" customFormat="1" ht="23.25" hidden="1" thickBot="1">
      <c r="A981" s="155"/>
      <c r="B981" s="103" t="s">
        <v>325</v>
      </c>
      <c r="C981" s="80" t="s">
        <v>70</v>
      </c>
      <c r="D981" s="81">
        <f aca="true" t="shared" si="38" ref="D981:P981">D898-D966</f>
        <v>0</v>
      </c>
      <c r="E981" s="81">
        <f t="shared" si="38"/>
        <v>0</v>
      </c>
      <c r="F981" s="81">
        <f t="shared" si="38"/>
        <v>0</v>
      </c>
      <c r="G981" s="81">
        <f t="shared" si="38"/>
        <v>0</v>
      </c>
      <c r="H981" s="81">
        <f t="shared" si="38"/>
        <v>0</v>
      </c>
      <c r="I981" s="81">
        <f t="shared" si="38"/>
        <v>0</v>
      </c>
      <c r="J981" s="81">
        <f t="shared" si="38"/>
        <v>0</v>
      </c>
      <c r="K981" s="81">
        <f t="shared" si="38"/>
        <v>0</v>
      </c>
      <c r="L981" s="81">
        <f t="shared" si="38"/>
        <v>0</v>
      </c>
      <c r="M981" s="81">
        <f t="shared" si="38"/>
        <v>0</v>
      </c>
      <c r="N981" s="81">
        <f t="shared" si="38"/>
        <v>0</v>
      </c>
      <c r="O981" s="117">
        <f t="shared" si="38"/>
        <v>2263.2631400000005</v>
      </c>
      <c r="P981" s="81">
        <f t="shared" si="38"/>
        <v>0</v>
      </c>
    </row>
    <row r="982" spans="1:16" s="44" customFormat="1" ht="23.25" hidden="1" thickBot="1">
      <c r="A982" s="155"/>
      <c r="B982" s="106" t="s">
        <v>326</v>
      </c>
      <c r="C982" s="34" t="s">
        <v>70</v>
      </c>
      <c r="D982" s="33">
        <f aca="true" t="shared" si="39" ref="D982:P982">D897+D906-D965</f>
        <v>0</v>
      </c>
      <c r="E982" s="33">
        <f t="shared" si="39"/>
        <v>0</v>
      </c>
      <c r="F982" s="33">
        <f t="shared" si="39"/>
        <v>0</v>
      </c>
      <c r="G982" s="33">
        <f t="shared" si="39"/>
        <v>0</v>
      </c>
      <c r="H982" s="33">
        <f t="shared" si="39"/>
        <v>0</v>
      </c>
      <c r="I982" s="33">
        <f t="shared" si="39"/>
        <v>0</v>
      </c>
      <c r="J982" s="33">
        <f t="shared" si="39"/>
        <v>0</v>
      </c>
      <c r="K982" s="33">
        <f t="shared" si="39"/>
        <v>0</v>
      </c>
      <c r="L982" s="33">
        <f t="shared" si="39"/>
        <v>0</v>
      </c>
      <c r="M982" s="33">
        <f t="shared" si="39"/>
        <v>0</v>
      </c>
      <c r="N982" s="33">
        <f t="shared" si="39"/>
        <v>0</v>
      </c>
      <c r="O982" s="118">
        <f t="shared" si="39"/>
        <v>2251.1731400000003</v>
      </c>
      <c r="P982" s="33">
        <f t="shared" si="39"/>
        <v>0</v>
      </c>
    </row>
    <row r="983" spans="1:16" s="44" customFormat="1" ht="23.25" hidden="1" thickBot="1">
      <c r="A983" s="156"/>
      <c r="B983" s="110" t="s">
        <v>327</v>
      </c>
      <c r="C983" s="54" t="s">
        <v>70</v>
      </c>
      <c r="D983" s="55">
        <f aca="true" t="shared" si="40" ref="D983:P983">D945-D965</f>
        <v>0</v>
      </c>
      <c r="E983" s="55">
        <f t="shared" si="40"/>
        <v>0</v>
      </c>
      <c r="F983" s="55">
        <f t="shared" si="40"/>
        <v>0</v>
      </c>
      <c r="G983" s="55">
        <f t="shared" si="40"/>
        <v>0</v>
      </c>
      <c r="H983" s="55">
        <f t="shared" si="40"/>
        <v>0</v>
      </c>
      <c r="I983" s="55">
        <f t="shared" si="40"/>
        <v>0</v>
      </c>
      <c r="J983" s="55">
        <f t="shared" si="40"/>
        <v>0</v>
      </c>
      <c r="K983" s="55">
        <f t="shared" si="40"/>
        <v>0</v>
      </c>
      <c r="L983" s="55">
        <f t="shared" si="40"/>
        <v>0</v>
      </c>
      <c r="M983" s="55">
        <f t="shared" si="40"/>
        <v>0</v>
      </c>
      <c r="N983" s="55">
        <f t="shared" si="40"/>
        <v>0</v>
      </c>
      <c r="O983" s="115">
        <f t="shared" si="40"/>
        <v>2263.2631400000005</v>
      </c>
      <c r="P983" s="55">
        <f t="shared" si="40"/>
        <v>0</v>
      </c>
    </row>
    <row r="984" spans="1:16" ht="12" hidden="1" thickBot="1">
      <c r="A984" s="119" t="s">
        <v>328</v>
      </c>
      <c r="B984" s="120" t="s">
        <v>329</v>
      </c>
      <c r="C984" s="121" t="s">
        <v>300</v>
      </c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</row>
    <row r="985" spans="2:16" ht="12" hidden="1" thickBot="1">
      <c r="B985" s="123" t="s">
        <v>330</v>
      </c>
      <c r="C985" s="124" t="s">
        <v>70</v>
      </c>
      <c r="D985" s="125">
        <f aca="true" t="shared" si="41" ref="D985:P985">D984*D45</f>
        <v>0</v>
      </c>
      <c r="E985" s="125">
        <f t="shared" si="41"/>
        <v>0</v>
      </c>
      <c r="F985" s="125">
        <f t="shared" si="41"/>
        <v>0</v>
      </c>
      <c r="G985" s="125">
        <f t="shared" si="41"/>
        <v>0</v>
      </c>
      <c r="H985" s="125">
        <f t="shared" si="41"/>
        <v>0</v>
      </c>
      <c r="I985" s="125">
        <f t="shared" si="41"/>
        <v>0</v>
      </c>
      <c r="J985" s="125">
        <f t="shared" si="41"/>
        <v>0</v>
      </c>
      <c r="K985" s="125">
        <f t="shared" si="41"/>
        <v>0</v>
      </c>
      <c r="L985" s="125">
        <f t="shared" si="41"/>
        <v>0</v>
      </c>
      <c r="M985" s="125">
        <f t="shared" si="41"/>
        <v>0</v>
      </c>
      <c r="N985" s="125">
        <f t="shared" si="41"/>
        <v>0</v>
      </c>
      <c r="O985" s="125">
        <f t="shared" si="41"/>
        <v>0</v>
      </c>
      <c r="P985" s="125">
        <f t="shared" si="41"/>
        <v>0</v>
      </c>
    </row>
    <row r="986" ht="12" hidden="1" thickBot="1">
      <c r="B986" s="44"/>
    </row>
    <row r="987" ht="12" hidden="1" thickBot="1"/>
    <row r="988" spans="2:16" ht="12" hidden="1" thickBot="1">
      <c r="B988" s="100" t="s">
        <v>331</v>
      </c>
      <c r="C988" s="126" t="s">
        <v>27</v>
      </c>
      <c r="D988" s="122">
        <f aca="true" t="shared" si="42" ref="D988:P988">D989+D992</f>
        <v>0</v>
      </c>
      <c r="E988" s="122">
        <f t="shared" si="42"/>
        <v>0</v>
      </c>
      <c r="F988" s="122">
        <f t="shared" si="42"/>
        <v>0</v>
      </c>
      <c r="G988" s="122">
        <f t="shared" si="42"/>
        <v>0</v>
      </c>
      <c r="H988" s="127">
        <f t="shared" si="42"/>
        <v>0</v>
      </c>
      <c r="I988" s="122">
        <f t="shared" si="42"/>
        <v>0</v>
      </c>
      <c r="J988" s="122">
        <f t="shared" si="42"/>
        <v>0</v>
      </c>
      <c r="K988" s="122">
        <f t="shared" si="42"/>
        <v>0</v>
      </c>
      <c r="L988" s="122">
        <f t="shared" si="42"/>
        <v>0</v>
      </c>
      <c r="M988" s="122">
        <f t="shared" si="42"/>
        <v>0</v>
      </c>
      <c r="N988" s="122">
        <f t="shared" si="42"/>
        <v>0</v>
      </c>
      <c r="O988" s="128">
        <f>O44</f>
        <v>1.6425999999999998</v>
      </c>
      <c r="P988" s="122">
        <f t="shared" si="42"/>
        <v>0</v>
      </c>
    </row>
    <row r="989" spans="2:16" ht="15" customHeight="1" hidden="1">
      <c r="B989" s="129" t="s">
        <v>332</v>
      </c>
      <c r="C989" s="4" t="s">
        <v>27</v>
      </c>
      <c r="D989" s="8">
        <f aca="true" t="shared" si="43" ref="D989:P989">D990+D991</f>
        <v>0</v>
      </c>
      <c r="E989" s="8">
        <f t="shared" si="43"/>
        <v>0</v>
      </c>
      <c r="F989" s="8">
        <f t="shared" si="43"/>
        <v>0</v>
      </c>
      <c r="G989" s="8">
        <f t="shared" si="43"/>
        <v>0</v>
      </c>
      <c r="H989" s="107">
        <f t="shared" si="43"/>
        <v>0</v>
      </c>
      <c r="I989" s="8">
        <f t="shared" si="43"/>
        <v>0</v>
      </c>
      <c r="J989" s="8">
        <f t="shared" si="43"/>
        <v>0</v>
      </c>
      <c r="K989" s="8">
        <f t="shared" si="43"/>
        <v>0</v>
      </c>
      <c r="L989" s="8">
        <f t="shared" si="43"/>
        <v>0</v>
      </c>
      <c r="M989" s="8">
        <f t="shared" si="43"/>
        <v>0</v>
      </c>
      <c r="N989" s="8">
        <f t="shared" si="43"/>
        <v>0</v>
      </c>
      <c r="O989" s="8">
        <f>O57</f>
        <v>0</v>
      </c>
      <c r="P989" s="8">
        <f t="shared" si="43"/>
        <v>0</v>
      </c>
    </row>
    <row r="990" spans="2:16" ht="12" hidden="1" thickBot="1">
      <c r="B990" s="130" t="s">
        <v>333</v>
      </c>
      <c r="C990" s="4" t="s">
        <v>27</v>
      </c>
      <c r="D990" s="8"/>
      <c r="E990" s="8"/>
      <c r="F990" s="8"/>
      <c r="G990" s="8"/>
      <c r="H990" s="107"/>
      <c r="I990" s="8"/>
      <c r="J990" s="8"/>
      <c r="K990" s="8"/>
      <c r="L990" s="8"/>
      <c r="M990" s="8"/>
      <c r="N990" s="8"/>
      <c r="O990" s="8"/>
      <c r="P990" s="8"/>
    </row>
    <row r="991" spans="2:16" ht="12" hidden="1" thickBot="1">
      <c r="B991" s="131" t="s">
        <v>334</v>
      </c>
      <c r="C991" s="4" t="s">
        <v>27</v>
      </c>
      <c r="D991" s="8"/>
      <c r="E991" s="8"/>
      <c r="F991" s="8"/>
      <c r="G991" s="8"/>
      <c r="H991" s="107"/>
      <c r="I991" s="8"/>
      <c r="J991" s="8"/>
      <c r="K991" s="8"/>
      <c r="L991" s="8"/>
      <c r="M991" s="8"/>
      <c r="N991" s="8"/>
      <c r="O991" s="8"/>
      <c r="P991" s="8"/>
    </row>
    <row r="992" spans="2:16" ht="12" hidden="1" thickBot="1">
      <c r="B992" s="132" t="s">
        <v>335</v>
      </c>
      <c r="C992" s="4" t="s">
        <v>27</v>
      </c>
      <c r="D992" s="8">
        <f aca="true" t="shared" si="44" ref="D992:P992">D993+D994</f>
        <v>0</v>
      </c>
      <c r="E992" s="8">
        <f t="shared" si="44"/>
        <v>0</v>
      </c>
      <c r="F992" s="8">
        <f t="shared" si="44"/>
        <v>0</v>
      </c>
      <c r="G992" s="8">
        <f t="shared" si="44"/>
        <v>0</v>
      </c>
      <c r="H992" s="107">
        <f t="shared" si="44"/>
        <v>0</v>
      </c>
      <c r="I992" s="8">
        <f t="shared" si="44"/>
        <v>0</v>
      </c>
      <c r="J992" s="8">
        <f t="shared" si="44"/>
        <v>0</v>
      </c>
      <c r="K992" s="8">
        <f t="shared" si="44"/>
        <v>0</v>
      </c>
      <c r="L992" s="8">
        <f t="shared" si="44"/>
        <v>0</v>
      </c>
      <c r="M992" s="8">
        <f t="shared" si="44"/>
        <v>0</v>
      </c>
      <c r="N992" s="8">
        <f t="shared" si="44"/>
        <v>0</v>
      </c>
      <c r="O992" s="8">
        <f t="shared" si="44"/>
        <v>0</v>
      </c>
      <c r="P992" s="8">
        <f t="shared" si="44"/>
        <v>0</v>
      </c>
    </row>
    <row r="993" spans="2:16" ht="12" hidden="1" thickBot="1">
      <c r="B993" s="130" t="s">
        <v>333</v>
      </c>
      <c r="C993" s="4" t="s">
        <v>27</v>
      </c>
      <c r="D993" s="8"/>
      <c r="E993" s="8"/>
      <c r="F993" s="8"/>
      <c r="G993" s="8"/>
      <c r="H993" s="107"/>
      <c r="I993" s="8"/>
      <c r="J993" s="8"/>
      <c r="K993" s="8"/>
      <c r="L993" s="8"/>
      <c r="M993" s="8"/>
      <c r="N993" s="8"/>
      <c r="O993" s="8"/>
      <c r="P993" s="8"/>
    </row>
    <row r="994" spans="2:16" ht="12" hidden="1" thickBot="1">
      <c r="B994" s="133" t="s">
        <v>334</v>
      </c>
      <c r="C994" s="134" t="s">
        <v>27</v>
      </c>
      <c r="D994" s="125"/>
      <c r="E994" s="125"/>
      <c r="F994" s="125"/>
      <c r="G994" s="125"/>
      <c r="H994" s="135"/>
      <c r="I994" s="125"/>
      <c r="J994" s="125"/>
      <c r="K994" s="125"/>
      <c r="L994" s="125"/>
      <c r="M994" s="125"/>
      <c r="N994" s="125"/>
      <c r="O994" s="125"/>
      <c r="P994" s="125"/>
    </row>
    <row r="995" spans="2:16" ht="12" hidden="1" thickBot="1">
      <c r="B995" s="100" t="s">
        <v>336</v>
      </c>
      <c r="C995" s="126" t="s">
        <v>62</v>
      </c>
      <c r="D995" s="122">
        <f aca="true" t="shared" si="45" ref="D995:P995">D996+D997</f>
        <v>0</v>
      </c>
      <c r="E995" s="122">
        <f t="shared" si="45"/>
        <v>0</v>
      </c>
      <c r="F995" s="122">
        <f t="shared" si="45"/>
        <v>0</v>
      </c>
      <c r="G995" s="122">
        <f t="shared" si="45"/>
        <v>0</v>
      </c>
      <c r="H995" s="136">
        <f t="shared" si="45"/>
        <v>0</v>
      </c>
      <c r="I995" s="122">
        <f t="shared" si="45"/>
        <v>0</v>
      </c>
      <c r="J995" s="122">
        <f t="shared" si="45"/>
        <v>0</v>
      </c>
      <c r="K995" s="122">
        <f t="shared" si="45"/>
        <v>0</v>
      </c>
      <c r="L995" s="122">
        <f t="shared" si="45"/>
        <v>0</v>
      </c>
      <c r="M995" s="122">
        <f t="shared" si="45"/>
        <v>0</v>
      </c>
      <c r="N995" s="122">
        <f t="shared" si="45"/>
        <v>0</v>
      </c>
      <c r="O995" s="122">
        <f t="shared" si="45"/>
        <v>0</v>
      </c>
      <c r="P995" s="122">
        <f t="shared" si="45"/>
        <v>0</v>
      </c>
    </row>
    <row r="996" spans="2:16" ht="12" hidden="1" thickBot="1">
      <c r="B996" s="130" t="s">
        <v>337</v>
      </c>
      <c r="C996" s="4" t="s">
        <v>62</v>
      </c>
      <c r="D996" s="8"/>
      <c r="E996" s="8"/>
      <c r="F996" s="8"/>
      <c r="G996" s="8"/>
      <c r="H996" s="137"/>
      <c r="I996" s="8"/>
      <c r="J996" s="8"/>
      <c r="K996" s="8"/>
      <c r="L996" s="8"/>
      <c r="M996" s="8"/>
      <c r="N996" s="8"/>
      <c r="O996" s="8"/>
      <c r="P996" s="8"/>
    </row>
    <row r="997" spans="2:16" ht="12" hidden="1" thickBot="1">
      <c r="B997" s="131" t="s">
        <v>334</v>
      </c>
      <c r="C997" s="138" t="s">
        <v>62</v>
      </c>
      <c r="D997" s="8"/>
      <c r="E997" s="8"/>
      <c r="F997" s="8"/>
      <c r="G997" s="8"/>
      <c r="H997" s="137"/>
      <c r="I997" s="8"/>
      <c r="J997" s="8"/>
      <c r="K997" s="8"/>
      <c r="L997" s="8"/>
      <c r="M997" s="8"/>
      <c r="N997" s="8"/>
      <c r="O997" s="8"/>
      <c r="P997" s="8"/>
    </row>
    <row r="998" spans="2:16" ht="12" hidden="1" thickBot="1">
      <c r="B998" s="139" t="s">
        <v>338</v>
      </c>
      <c r="C998" s="4" t="s">
        <v>302</v>
      </c>
      <c r="D998" s="8"/>
      <c r="E998" s="8"/>
      <c r="F998" s="8"/>
      <c r="G998" s="8"/>
      <c r="H998" s="137"/>
      <c r="I998" s="8"/>
      <c r="J998" s="8"/>
      <c r="K998" s="8"/>
      <c r="L998" s="8"/>
      <c r="M998" s="8"/>
      <c r="N998" s="8"/>
      <c r="O998" s="8"/>
      <c r="P998" s="8"/>
    </row>
    <row r="999" spans="2:16" ht="12" hidden="1" thickBot="1">
      <c r="B999" s="140" t="s">
        <v>339</v>
      </c>
      <c r="C999" s="134" t="s">
        <v>70</v>
      </c>
      <c r="D999" s="125">
        <f aca="true" t="shared" si="46" ref="D999:P999">D998*D996</f>
        <v>0</v>
      </c>
      <c r="E999" s="125">
        <f t="shared" si="46"/>
        <v>0</v>
      </c>
      <c r="F999" s="125">
        <f t="shared" si="46"/>
        <v>0</v>
      </c>
      <c r="G999" s="125">
        <f t="shared" si="46"/>
        <v>0</v>
      </c>
      <c r="H999" s="141">
        <f t="shared" si="46"/>
        <v>0</v>
      </c>
      <c r="I999" s="125">
        <f t="shared" si="46"/>
        <v>0</v>
      </c>
      <c r="J999" s="125">
        <f t="shared" si="46"/>
        <v>0</v>
      </c>
      <c r="K999" s="125">
        <f t="shared" si="46"/>
        <v>0</v>
      </c>
      <c r="L999" s="125">
        <f t="shared" si="46"/>
        <v>0</v>
      </c>
      <c r="M999" s="125">
        <f t="shared" si="46"/>
        <v>0</v>
      </c>
      <c r="N999" s="125">
        <f t="shared" si="46"/>
        <v>0</v>
      </c>
      <c r="O999" s="125">
        <f t="shared" si="46"/>
        <v>0</v>
      </c>
      <c r="P999" s="125">
        <f t="shared" si="46"/>
        <v>0</v>
      </c>
    </row>
    <row r="1000" spans="2:16" ht="12" hidden="1" thickBot="1">
      <c r="B1000" s="142" t="s">
        <v>288</v>
      </c>
      <c r="C1000" s="126" t="s">
        <v>70</v>
      </c>
      <c r="D1000" s="122"/>
      <c r="E1000" s="122"/>
      <c r="F1000" s="122"/>
      <c r="G1000" s="122"/>
      <c r="H1000" s="143"/>
      <c r="I1000" s="122"/>
      <c r="J1000" s="122"/>
      <c r="K1000" s="122"/>
      <c r="L1000" s="122"/>
      <c r="M1000" s="122"/>
      <c r="N1000" s="122"/>
      <c r="O1000" s="122"/>
      <c r="P1000" s="122"/>
    </row>
    <row r="1001" spans="2:16" ht="12" hidden="1" thickBot="1">
      <c r="B1001" s="144" t="s">
        <v>290</v>
      </c>
      <c r="C1001" s="138" t="s">
        <v>70</v>
      </c>
      <c r="D1001" s="15"/>
      <c r="E1001" s="15"/>
      <c r="F1001" s="15"/>
      <c r="G1001" s="15"/>
      <c r="H1001" s="145"/>
      <c r="I1001" s="146"/>
      <c r="J1001" s="15"/>
      <c r="K1001" s="15"/>
      <c r="L1001" s="15"/>
      <c r="M1001" s="15"/>
      <c r="N1001" s="15"/>
      <c r="O1001" s="15"/>
      <c r="P1001" s="125"/>
    </row>
    <row r="1002" spans="1:15" ht="12.75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  <c r="K1002" s="143"/>
      <c r="L1002" s="143"/>
      <c r="M1002" s="143"/>
      <c r="N1002" s="143"/>
      <c r="O1002" s="143"/>
    </row>
    <row r="1004" spans="2:15" ht="12.75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147"/>
    </row>
  </sheetData>
  <mergeCells count="28">
    <mergeCell ref="A2:B2"/>
    <mergeCell ref="C2:O2"/>
    <mergeCell ref="A3:B3"/>
    <mergeCell ref="C3:P3"/>
    <mergeCell ref="A5:A7"/>
    <mergeCell ref="B5:B7"/>
    <mergeCell ref="C5:C7"/>
    <mergeCell ref="D5:D7"/>
    <mergeCell ref="E5:E7"/>
    <mergeCell ref="F5:F7"/>
    <mergeCell ref="A978:A983"/>
    <mergeCell ref="M5:M7"/>
    <mergeCell ref="N5:N7"/>
    <mergeCell ref="O5:O7"/>
    <mergeCell ref="P5:P7"/>
    <mergeCell ref="G5:G7"/>
    <mergeCell ref="H5:H7"/>
    <mergeCell ref="I5:I7"/>
    <mergeCell ref="J5:J7"/>
    <mergeCell ref="K5:K7"/>
    <mergeCell ref="L5:L7"/>
    <mergeCell ref="S5:S7"/>
    <mergeCell ref="A931:A934"/>
    <mergeCell ref="A946:A949"/>
    <mergeCell ref="A960:A963"/>
    <mergeCell ref="A964:A967"/>
    <mergeCell ref="Q5:Q7"/>
    <mergeCell ref="R5:R7"/>
  </mergeCells>
  <printOptions horizontalCentered="1"/>
  <pageMargins left="0.5905511811023623" right="0.1968503937007874" top="0.1968503937007874" bottom="0.1968503937007874" header="0.11811023622047245" footer="0.11811023622047245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ГончароваНВ</dc:creator>
  <cp:keywords/>
  <dc:description/>
  <cp:lastModifiedBy>ГончароваНВ</cp:lastModifiedBy>
  <dcterms:created xsi:type="dcterms:W3CDTF">2014-03-12T06:49:27Z</dcterms:created>
  <dcterms:modified xsi:type="dcterms:W3CDTF">2014-03-12T07:02:03Z</dcterms:modified>
  <cp:category/>
  <cp:version/>
  <cp:contentType/>
  <cp:contentStatus/>
</cp:coreProperties>
</file>